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nhosp-my.sharepoint.com/personal/cecilie_m_endresen_nho_no/Documents/Cecilie personlige arbeidsmappe/Leverandørutvikling BTV/LuP 2020-2024/IOA'er i andre virksomheter/Slambehandlingsanlegg - RiG/Konkurransegrunnlag/"/>
    </mc:Choice>
  </mc:AlternateContent>
  <xr:revisionPtr revIDLastSave="0" documentId="8_{9A07E1AC-9DC9-49E9-8681-EDC3B4554A2D}" xr6:coauthVersionLast="46" xr6:coauthVersionMax="46" xr10:uidLastSave="{00000000-0000-0000-0000-000000000000}"/>
  <bookViews>
    <workbookView xWindow="3456" yWindow="3456" windowWidth="35916" windowHeight="12348" activeTab="4" xr2:uid="{00000000-000D-0000-FFFF-FFFF00000000}"/>
  </bookViews>
  <sheets>
    <sheet name="Priser" sheetId="1" r:id="rId1"/>
    <sheet name="Prinsipper for prising" sheetId="4" state="hidden" r:id="rId2"/>
    <sheet name="Anvendelse biorest" sheetId="3" r:id="rId3"/>
    <sheet name="Tilbudsskjema annet " sheetId="7" r:id="rId4"/>
    <sheet name="Grunnlagsdata"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2" i="1" l="1"/>
  <c r="G101" i="1"/>
  <c r="G91" i="1"/>
  <c r="G92" i="1"/>
  <c r="G93" i="1"/>
  <c r="G94" i="1"/>
  <c r="G90" i="1"/>
  <c r="F95" i="1"/>
  <c r="G103" i="1" l="1"/>
  <c r="C13" i="1" s="1"/>
  <c r="E13" i="1" s="1"/>
  <c r="G95" i="1"/>
  <c r="C12" i="1" s="1"/>
  <c r="E12" i="1" s="1"/>
  <c r="B47" i="1"/>
  <c r="B46" i="1"/>
  <c r="B48" i="6"/>
  <c r="B44" i="1" l="1"/>
  <c r="B45" i="1"/>
  <c r="B43" i="1"/>
  <c r="B41" i="1"/>
  <c r="B42" i="1"/>
  <c r="B40" i="1"/>
  <c r="A47" i="1"/>
  <c r="A46" i="1"/>
  <c r="A44" i="1"/>
  <c r="A45" i="1"/>
  <c r="A43" i="1"/>
  <c r="A41" i="1"/>
  <c r="A42" i="1"/>
  <c r="A40" i="1"/>
  <c r="M9" i="6"/>
  <c r="N9" i="6" s="1"/>
  <c r="C41" i="1" s="1"/>
  <c r="M10" i="6"/>
  <c r="N10" i="6" s="1"/>
  <c r="C42" i="1" s="1"/>
  <c r="M11" i="6"/>
  <c r="M12" i="6"/>
  <c r="N12" i="6" s="1"/>
  <c r="C43" i="1" s="1"/>
  <c r="M13" i="6"/>
  <c r="N13" i="6" s="1"/>
  <c r="C44" i="1" s="1"/>
  <c r="M14" i="6"/>
  <c r="N14" i="6" s="1"/>
  <c r="C45" i="1" s="1"/>
  <c r="M15" i="6"/>
  <c r="M16" i="6"/>
  <c r="M17" i="6"/>
  <c r="N17" i="6" s="1"/>
  <c r="C46" i="1" s="1"/>
  <c r="M18" i="6"/>
  <c r="N18" i="6" s="1"/>
  <c r="C47" i="1" s="1"/>
  <c r="M8" i="6"/>
  <c r="N8" i="6" s="1"/>
  <c r="C34" i="3"/>
  <c r="D34" i="3"/>
  <c r="C22" i="3"/>
  <c r="C16" i="3"/>
  <c r="M19" i="6" l="1"/>
  <c r="C56" i="1" s="1"/>
  <c r="C40" i="1"/>
  <c r="N19" i="6"/>
  <c r="C25" i="1"/>
  <c r="G25" i="1" s="1"/>
  <c r="C26" i="1"/>
  <c r="G26" i="1" s="1"/>
  <c r="C27" i="1"/>
  <c r="G27" i="1" s="1"/>
  <c r="C28" i="1"/>
  <c r="G28" i="1" s="1"/>
  <c r="C29" i="1"/>
  <c r="G29" i="1" s="1"/>
  <c r="C24" i="1"/>
  <c r="G24" i="1" s="1"/>
  <c r="C23" i="1"/>
  <c r="G23" i="1" s="1"/>
  <c r="H9" i="6"/>
  <c r="H10" i="6"/>
  <c r="H11" i="6"/>
  <c r="H12" i="6"/>
  <c r="H13" i="6"/>
  <c r="H14" i="6"/>
  <c r="H15" i="6"/>
  <c r="H16" i="6"/>
  <c r="H17" i="6"/>
  <c r="H18" i="6"/>
  <c r="H8" i="6"/>
  <c r="C22" i="1"/>
  <c r="G22" i="1" s="1"/>
  <c r="D19" i="6"/>
  <c r="I9" i="6"/>
  <c r="I10" i="6"/>
  <c r="I11" i="6"/>
  <c r="I12" i="6"/>
  <c r="I13" i="6"/>
  <c r="I14" i="6"/>
  <c r="I15" i="6"/>
  <c r="I16" i="6"/>
  <c r="I17" i="6"/>
  <c r="I18" i="6"/>
  <c r="I8" i="6"/>
  <c r="E19" i="6"/>
  <c r="G19" i="6"/>
  <c r="C84" i="1" s="1"/>
  <c r="F19" i="6"/>
  <c r="K18" i="6"/>
  <c r="J18" i="6"/>
  <c r="K17" i="6"/>
  <c r="J17" i="6"/>
  <c r="K16" i="6"/>
  <c r="J16" i="6"/>
  <c r="P16" i="6" s="1"/>
  <c r="K15" i="6"/>
  <c r="J15" i="6"/>
  <c r="K14" i="6"/>
  <c r="J14" i="6"/>
  <c r="K13" i="6"/>
  <c r="J13" i="6"/>
  <c r="K12" i="6"/>
  <c r="J12" i="6"/>
  <c r="K11" i="6"/>
  <c r="J11" i="6"/>
  <c r="P11" i="6" s="1"/>
  <c r="K10" i="6"/>
  <c r="J10" i="6"/>
  <c r="K9" i="6"/>
  <c r="J9" i="6"/>
  <c r="K8" i="6"/>
  <c r="J8" i="6"/>
  <c r="P8" i="6" l="1"/>
  <c r="Q8" i="6"/>
  <c r="P12" i="6"/>
  <c r="Q12" i="6"/>
  <c r="Q14" i="6"/>
  <c r="P14" i="6"/>
  <c r="Q18" i="6"/>
  <c r="P18" i="6"/>
  <c r="P9" i="6"/>
  <c r="Q9" i="6"/>
  <c r="P10" i="6"/>
  <c r="Q10" i="6"/>
  <c r="P15" i="6"/>
  <c r="Q17" i="6"/>
  <c r="P17" i="6"/>
  <c r="Q13" i="6"/>
  <c r="Q19" i="6" s="1"/>
  <c r="Q20" i="6" s="1"/>
  <c r="P13" i="6"/>
  <c r="H19" i="6"/>
  <c r="K19" i="6"/>
  <c r="I19" i="6"/>
  <c r="C30" i="1"/>
  <c r="J19" i="6"/>
  <c r="P19" i="6" l="1"/>
  <c r="E56" i="1"/>
  <c r="P20" i="6"/>
  <c r="C19" i="6"/>
  <c r="E84" i="1" s="1"/>
  <c r="C10" i="3" l="1"/>
  <c r="E74" i="1" l="1"/>
  <c r="G74" i="1" s="1"/>
  <c r="E69" i="1"/>
  <c r="G69" i="1" s="1"/>
  <c r="G45" i="1" l="1"/>
  <c r="G41" i="1"/>
  <c r="G43" i="1"/>
  <c r="C64" i="1" l="1"/>
  <c r="G47" i="1"/>
  <c r="G42" i="1"/>
  <c r="G46" i="1"/>
  <c r="G44" i="1"/>
  <c r="G40" i="1"/>
  <c r="C48" i="1" l="1"/>
  <c r="G48" i="1"/>
  <c r="C8" i="1" s="1"/>
  <c r="E8" i="1" s="1"/>
  <c r="G30" i="1"/>
  <c r="C7" i="1" s="1"/>
  <c r="E7" i="1" l="1"/>
  <c r="G56" i="1" l="1"/>
  <c r="C9" i="1" s="1"/>
  <c r="E64" i="1"/>
  <c r="G64" i="1" s="1"/>
  <c r="D84" i="1"/>
  <c r="G84" i="1" s="1"/>
  <c r="C11" i="1" s="1"/>
  <c r="E11" i="1" s="1"/>
  <c r="D64" i="1"/>
  <c r="G76" i="1" l="1"/>
  <c r="C10" i="1" s="1"/>
  <c r="E10" i="1" s="1"/>
  <c r="E9" i="1"/>
  <c r="C14" i="1"/>
  <c r="E14" i="1" l="1"/>
</calcChain>
</file>

<file path=xl/sharedStrings.xml><?xml version="1.0" encoding="utf-8"?>
<sst xmlns="http://schemas.openxmlformats.org/spreadsheetml/2006/main" count="294" uniqueCount="188">
  <si>
    <t>Anlegg</t>
  </si>
  <si>
    <t>Kommune</t>
  </si>
  <si>
    <t>TS</t>
  </si>
  <si>
    <t>Tørrstoff mengde</t>
  </si>
  <si>
    <t>%</t>
  </si>
  <si>
    <t>kr/tonn TS</t>
  </si>
  <si>
    <t>Årlig pris</t>
  </si>
  <si>
    <t>Holmestrand</t>
  </si>
  <si>
    <t>Horten</t>
  </si>
  <si>
    <t>Bamble</t>
  </si>
  <si>
    <t>Sandefjord</t>
  </si>
  <si>
    <t>kr/år</t>
  </si>
  <si>
    <t>Alle anlegg</t>
  </si>
  <si>
    <t>Kr/tonn</t>
  </si>
  <si>
    <t>Siljan</t>
  </si>
  <si>
    <t>Tønsberg</t>
  </si>
  <si>
    <t>SUM priser</t>
  </si>
  <si>
    <t>Post 1.3</t>
  </si>
  <si>
    <t>Post 1.2</t>
  </si>
  <si>
    <t>Post 1.1</t>
  </si>
  <si>
    <t>Vedlegg 2: Prisskjema</t>
  </si>
  <si>
    <t xml:space="preserve">GRENLAND VESTFOLD BESTILLER AS (GVB) </t>
  </si>
  <si>
    <t>Anskaffelse av behandling og sluttdisponering av avløpsslam</t>
  </si>
  <si>
    <t>Pris/år</t>
  </si>
  <si>
    <t>Post 1.1  Midlertidig løsning, behandlingspriser</t>
  </si>
  <si>
    <t>Post 1.2  Permanent løsning, transportpris</t>
  </si>
  <si>
    <t>Post 1.4</t>
  </si>
  <si>
    <t>Post 1.5</t>
  </si>
  <si>
    <t>SUM post 1.3.</t>
  </si>
  <si>
    <t>Enhetspris</t>
  </si>
  <si>
    <t>Post 1.3. Permanent løsning, pris for behandling</t>
  </si>
  <si>
    <t>Post 1.4.1  Permanent løsning, pris for sluttdisponering</t>
  </si>
  <si>
    <t>SUM post 1.1</t>
  </si>
  <si>
    <t>SUM post 1.2</t>
  </si>
  <si>
    <t>Sum Post 1.4.1</t>
  </si>
  <si>
    <t>Sum Post 1.4.2</t>
  </si>
  <si>
    <t>Sum Post 1.4.3</t>
  </si>
  <si>
    <t>SUM post 1.4.  (Sum av post 1.4.1 - 1.4.3)</t>
  </si>
  <si>
    <t>PRINSIPPER FOR PRISING AV TJENESTEN</t>
  </si>
  <si>
    <t>TOTALSUMMER</t>
  </si>
  <si>
    <t>%-andel slam disponering på grøntareal</t>
  </si>
  <si>
    <t>%-andel slam levert til jordprodusent</t>
  </si>
  <si>
    <t>%-andel slam levert til forbrenning</t>
  </si>
  <si>
    <t>%-andel slam disponert til toppdekke på fyllplass</t>
  </si>
  <si>
    <t>%-andel slam til annen disponering (spesifiser)</t>
  </si>
  <si>
    <t>3.1</t>
  </si>
  <si>
    <t>3.2</t>
  </si>
  <si>
    <t>3.3</t>
  </si>
  <si>
    <t>kr/tonn</t>
  </si>
  <si>
    <t>Anslå tørrstoffinnhold (TS)</t>
  </si>
  <si>
    <t>Mengde slam produsert (tonn TS)</t>
  </si>
  <si>
    <t xml:space="preserve">Anslå mengde avvannet slam </t>
  </si>
  <si>
    <t>Anslå tørrstoff i avvannet slam</t>
  </si>
  <si>
    <t>m3/år</t>
  </si>
  <si>
    <t>Spesifiser annen disponering av biorest</t>
  </si>
  <si>
    <t>1.1</t>
  </si>
  <si>
    <t>1.2</t>
  </si>
  <si>
    <t>1.3</t>
  </si>
  <si>
    <t>2.1</t>
  </si>
  <si>
    <t>2.2</t>
  </si>
  <si>
    <t>Anslå mengde rejektvann produsert</t>
  </si>
  <si>
    <t>Post 1.4. Sluttdisponering</t>
  </si>
  <si>
    <t>SLAMMENGDER</t>
  </si>
  <si>
    <t>Renseanlegg</t>
  </si>
  <si>
    <t>SUM</t>
  </si>
  <si>
    <t>Færder</t>
  </si>
  <si>
    <t xml:space="preserve">Tønsberg </t>
  </si>
  <si>
    <t>Disponering av flytende biogjødsel</t>
  </si>
  <si>
    <t>Totalt</t>
  </si>
  <si>
    <t>Avtalt med brukere</t>
  </si>
  <si>
    <t>Flytende biogjødsel levert til landbruk</t>
  </si>
  <si>
    <t>Enhet</t>
  </si>
  <si>
    <t>Anslå  mengde avvannet slam til disponering</t>
  </si>
  <si>
    <t>Disponering av avvannet slam</t>
  </si>
  <si>
    <t>Mengde rejektvann utnyttet</t>
  </si>
  <si>
    <t>Total slamproduksjon</t>
  </si>
  <si>
    <t>2</t>
  </si>
  <si>
    <t>2.3</t>
  </si>
  <si>
    <t>3</t>
  </si>
  <si>
    <t>Avvanning av slam</t>
  </si>
  <si>
    <t>Disponering av rejektvann</t>
  </si>
  <si>
    <t>4.1</t>
  </si>
  <si>
    <t>4.2</t>
  </si>
  <si>
    <t>4.3</t>
  </si>
  <si>
    <t>4.4</t>
  </si>
  <si>
    <t>4.5</t>
  </si>
  <si>
    <t>4.6</t>
  </si>
  <si>
    <t>4.7</t>
  </si>
  <si>
    <t>4.8</t>
  </si>
  <si>
    <t>5.1</t>
  </si>
  <si>
    <t>5.2</t>
  </si>
  <si>
    <t>5.3</t>
  </si>
  <si>
    <t>Mengde slam</t>
  </si>
  <si>
    <t>Anslått mengde utråtnet slam  produsert (tonn)</t>
  </si>
  <si>
    <t xml:space="preserve">Spesifiser disponeringen av rejektvann  </t>
  </si>
  <si>
    <t>Anskaffelse av løsning for behandling og anvendelse av avløpsslam</t>
  </si>
  <si>
    <t xml:space="preserve">tonn/år </t>
  </si>
  <si>
    <t>Salen ra</t>
  </si>
  <si>
    <t>Siljan ra</t>
  </si>
  <si>
    <t>Enga ra</t>
  </si>
  <si>
    <t>Vårnes ra</t>
  </si>
  <si>
    <t>Tønsberg ra</t>
  </si>
  <si>
    <t>Bekkevika ra</t>
  </si>
  <si>
    <t>Søbyholmen ra</t>
  </si>
  <si>
    <t>Falkenstein ra</t>
  </si>
  <si>
    <t>Åsgårdsstrand ra</t>
  </si>
  <si>
    <t>Holmestrand ra</t>
  </si>
  <si>
    <t>Vike ra</t>
  </si>
  <si>
    <t>Kommune/selskap</t>
  </si>
  <si>
    <t>Snitt 2024-2040 (tonn)</t>
  </si>
  <si>
    <t>%-andel rejektvann til utnyttelse</t>
  </si>
  <si>
    <t>%-andel slam disponering til jordforbedring i landbruket</t>
  </si>
  <si>
    <t>tonn/år</t>
  </si>
  <si>
    <t>tonn TS/år</t>
  </si>
  <si>
    <t>Mengde flytende biogjødsel (tonn TS)</t>
  </si>
  <si>
    <t>Mengde avvannet slam (tonn TS)</t>
  </si>
  <si>
    <t>Spesifiser hvordan rejektvannet håndteres (eget anlegg/kommunalt nett/utnyttelse mm)</t>
  </si>
  <si>
    <r>
      <t xml:space="preserve">Under denne fanen skal tilbyder gjøre rede for sluttdisponering av biorest i </t>
    </r>
    <r>
      <rPr>
        <b/>
        <i/>
        <sz val="12"/>
        <color theme="1"/>
        <rFont val="Calibri"/>
        <family val="2"/>
      </rPr>
      <t>permanent fase</t>
    </r>
    <r>
      <rPr>
        <i/>
        <sz val="12"/>
        <color theme="1"/>
        <rFont val="Calibri"/>
        <family val="2"/>
      </rPr>
      <t xml:space="preserve">. Det er kun disponering av slam fra GVB som skal oppgis. For hver disponeringsmåte skal det anslås total mengde og mengder der det foreligger avtaler med sluttbruker.  Anslag over total slammengde produsert (punkt 1.1) samt anslag over disponering av slam og rejektvann skal baseres på gjennomsnittlig slammengde for 2024-2040. Grønne celler skal fylles ut.  </t>
    </r>
  </si>
  <si>
    <t>Falkensten ra</t>
  </si>
  <si>
    <t>snitt alle</t>
  </si>
  <si>
    <t>snitt 2024-2040</t>
  </si>
  <si>
    <t>tonn 
fase 1</t>
  </si>
  <si>
    <t>tonn   2019</t>
  </si>
  <si>
    <t>tonn TS fase 1</t>
  </si>
  <si>
    <t>tonn TS 2019</t>
  </si>
  <si>
    <t>tonn TS 2024</t>
  </si>
  <si>
    <t>tonn TS 2040</t>
  </si>
  <si>
    <t>tonn   
2024</t>
  </si>
  <si>
    <t>tonn  
 2040</t>
  </si>
  <si>
    <t>alle
 fase 2</t>
  </si>
  <si>
    <t>transport 
mengder fase 2</t>
  </si>
  <si>
    <t>Sum disponering avvannet slam</t>
  </si>
  <si>
    <r>
      <t>For midlertidig løsning (fase 1), skal det legges inn behandlingspris</t>
    </r>
    <r>
      <rPr>
        <sz val="11"/>
        <color theme="1"/>
        <rFont val="Calibri"/>
        <family val="2"/>
        <scheme val="minor"/>
      </rPr>
      <t xml:space="preserve"> </t>
    </r>
    <r>
      <rPr>
        <b/>
        <i/>
        <sz val="11"/>
        <color theme="1"/>
        <rFont val="Calibri"/>
        <family val="2"/>
        <scheme val="minor"/>
      </rPr>
      <t>(kr/tonn våtvekt)</t>
    </r>
    <r>
      <rPr>
        <i/>
        <sz val="11"/>
        <color theme="1"/>
        <rFont val="Calibri"/>
        <family val="2"/>
        <scheme val="minor"/>
      </rPr>
      <t xml:space="preserve"> for slammengden fra hvert renseanlegg som inngår i midlertidig fase. Prisen skal inkludere alle kostnader fra mottak av slam til sluttdisponering av produsert produkt i samsvar med avtalens bilag 6. Alle grønne celler skal fylles ut. </t>
    </r>
  </si>
  <si>
    <r>
      <t xml:space="preserve">For permanent fase skal det legges inn en behandlingspris </t>
    </r>
    <r>
      <rPr>
        <b/>
        <i/>
        <sz val="11"/>
        <color theme="1"/>
        <rFont val="Calibri"/>
        <family val="2"/>
        <scheme val="minor"/>
      </rPr>
      <t>(kr/tonn TS)</t>
    </r>
    <r>
      <rPr>
        <i/>
        <sz val="11"/>
        <color theme="1"/>
        <rFont val="Calibri"/>
        <family val="2"/>
        <scheme val="minor"/>
      </rPr>
      <t xml:space="preserve"> som gjelder for alt slam fra GVB. Prisen skal inkludere alle kostnader fra mottak av slam i mottakslager til ferdig produsert produkt (ferdigvare lager) i samsvar med avtalens bilag 6. Grønn celle skal fylles ut. </t>
    </r>
  </si>
  <si>
    <r>
      <t xml:space="preserve">For permanent fase skal det legges inn en pris for sluttdisponering av biorest som gjelder for alt slam fra GVB. Sluttdisponeringen skal prises med en enhetspris relatert til tonn TS slam levert inn til behandlingsanlegget </t>
    </r>
    <r>
      <rPr>
        <b/>
        <i/>
        <sz val="11"/>
        <color theme="1"/>
        <rFont val="Calibri"/>
        <family val="2"/>
        <scheme val="minor"/>
      </rPr>
      <t>(kr/tonn TS slam)</t>
    </r>
    <r>
      <rPr>
        <i/>
        <sz val="11"/>
        <color theme="1"/>
        <rFont val="Calibri"/>
        <family val="2"/>
        <scheme val="minor"/>
      </rPr>
      <t>. Prisen skal inkludere alle kostnader, inkludert til transport, eksternt mellomlager og sluttdisponering av produktet i samsvar med avtalens bilag 6. Grønn celle skal fylles ut.</t>
    </r>
  </si>
  <si>
    <t>For permanent fase skal det legges inn en tilleggspris (kr/tonn TS) som gjelder for sluttdisponering av slam i klasse III. Sluttdisponeringen av dette slammet skal prises med en enhetspris for tonn TS slam levert inn til behandlingsanlegget (kr/tonn TS slam). Prisen skal inkludere alle kostnader, inkludert til transport, eksternt mellomlager og sluttdisponering av produktet i samsvar med avtalens bilag 6. Grønn celle skal fylles ut. Oppdragsgiver har angitt en mengde slam som skal benyttes i evalueringen.</t>
  </si>
  <si>
    <t>For permanent fase skal det legges inn en tilleggspris (kr/tonn TS) som gjelder for sluttdisponering av slam som ikke tilfredsstille gjødselvareforskriftens krav. Sluttdisponeringen av dette slammet skal prises med en enhetspris for tonn TS slam levert inn til behandlingsanlegget (kr/tonn TS slam). Prisen skal inkludere alle kostnader, inkludert til transport, eksternt mellomlager og sluttdisponering av produktet i samsvar med avtalens bilag 6. Grønn celle skal fylles ut. Oppdragsgiver har angitt en mengde slam som skal benyttes i evalueringen.</t>
  </si>
  <si>
    <t xml:space="preserve">For opsjonen skal det legges inn behandlingspris (kr/tonn TS) for videre drift i 5 år etter at permanent fase er over. Prisen skal inkludere alle kostnader fra mottak av slam til sluttdisponering av produsert produkt i samsvar med avtalens bilag 6. Grønn celle skal fylles ut.  </t>
  </si>
  <si>
    <t>Anskaffelse av løsning for behandling og anvendelse av avløpsslam fra GVB-kommuner</t>
  </si>
  <si>
    <t xml:space="preserve">Vedlegg 2: Grunnlagsdata </t>
  </si>
  <si>
    <t>Vedlegg 2: Tilbudsskjema, del 1 - Anvendelse av biorest og rejektvann</t>
  </si>
  <si>
    <t>brutto mengde</t>
  </si>
  <si>
    <t xml:space="preserve"> Slammengde</t>
  </si>
  <si>
    <t>Post 1.5  Opsjon - behandlingspris (jf. konkurransegrunnlaget, punkt 1.4)</t>
  </si>
  <si>
    <t>Kontraktssum</t>
  </si>
  <si>
    <t>Antall år</t>
  </si>
  <si>
    <t>All annen disponering av bioresten enn det som er angitt i tabell i punkt 4 ovenfor, må spesifiseres i tekstfeltet nedenfor.</t>
  </si>
  <si>
    <t>Tilbud</t>
  </si>
  <si>
    <t>Tilbyders navn:</t>
  </si>
  <si>
    <t xml:space="preserve">Tilbyders kontaktperson ifm. </t>
  </si>
  <si>
    <t>Kontakpersonens e-postadresse:</t>
  </si>
  <si>
    <t>Kontaktpersonens telefonnr:</t>
  </si>
  <si>
    <t xml:space="preserve"> </t>
  </si>
  <si>
    <r>
      <t xml:space="preserve">For permanent fase (fase 2), skal det legges inn en transportpris </t>
    </r>
    <r>
      <rPr>
        <b/>
        <i/>
        <sz val="11"/>
        <color theme="1"/>
        <rFont val="Calibri"/>
        <family val="2"/>
        <scheme val="minor"/>
      </rPr>
      <t>(kr/tonn våtvekt)</t>
    </r>
    <r>
      <rPr>
        <i/>
        <sz val="11"/>
        <color theme="1"/>
        <rFont val="Calibri"/>
        <family val="2"/>
        <scheme val="minor"/>
      </rPr>
      <t xml:space="preserve"> for transport av slam fra hvert enkelt renseanlegg til behandlingsløsningen som tilbys. Denne transportprisen skal også gjelde i tilfelle oppdragsgiver velger å ta ut opsjon, jf. post 1.5.  Prisen skal dekke alle kostnader fra henting av slam til levering på behandlingsanlegget i samsvar med avtalens bilag 6. Alle grønne celler skal fylles ut.</t>
    </r>
  </si>
  <si>
    <t>til kl</t>
  </si>
  <si>
    <t>Angi dato
(dd.mm.åååå)</t>
  </si>
  <si>
    <t>Angi fra kl</t>
  </si>
  <si>
    <t>Dato for oppstart av igangkjøring av anlegg for permanent løsning, fase 2</t>
  </si>
  <si>
    <t>Dato for oppstart av godkjenningsperiode for permanent løsning, fase 2</t>
  </si>
  <si>
    <t>Alle grønne celler skal fylles ut.  
Navn på tilbyder skal samsvare med navn oppgitt i ESPD-skjema og være enten hovedleverandør, eller navn på tilbydergruppe/konsortium.</t>
  </si>
  <si>
    <t xml:space="preserve">Åpningstider for levering av slam på virkedager, mandag-fredag, midlertidig løsning, fase 1 </t>
  </si>
  <si>
    <t>Dato for oppstart av bygging av nytt behandlingsanlegg/ombygging eller utvidelse av eksisterende anlegg, for permanent løsning i fase 2</t>
  </si>
  <si>
    <t>Alle renseanlegg</t>
  </si>
  <si>
    <t>slam 
brutto mengde</t>
  </si>
  <si>
    <t>tørrstoff 
mengde</t>
  </si>
  <si>
    <t>Funksjon</t>
  </si>
  <si>
    <t>Timepris</t>
  </si>
  <si>
    <t>Antall timer</t>
  </si>
  <si>
    <t>Prosjektleder</t>
  </si>
  <si>
    <t>Fagansvarlig</t>
  </si>
  <si>
    <t>Ingeniør</t>
  </si>
  <si>
    <t>Fagarbeider</t>
  </si>
  <si>
    <t>Merkantilt/administrativt personell</t>
  </si>
  <si>
    <t>Post 1.6.</t>
  </si>
  <si>
    <t>Post 1.7</t>
  </si>
  <si>
    <t>Beredskapsavtale</t>
  </si>
  <si>
    <t>Årlig pris for avtale</t>
  </si>
  <si>
    <t>Pris for behandling av slam</t>
  </si>
  <si>
    <t xml:space="preserve">Alle renseanlegg </t>
  </si>
  <si>
    <t>Post 1.4.3  Permanent løsning, pris for sluttdisponering - ikke godkjent slam</t>
  </si>
  <si>
    <t>Post 1.4.2  Permanent løsning, pris for  sluttdisponering - klasse 3-slam</t>
  </si>
  <si>
    <t>Post 1.6 Timepriser for endringsarbeider, jf. bilag 6 til avtalen, punkt 3.1</t>
  </si>
  <si>
    <t>Timepriser for endringsarbeider skal angis for alle aktuelle funksjoner. Oppdragsgiver har angitt et årlig timeantall som ikke innebærer noe forpliktelse om volum, men bare er satt for sammenligningen av tilbudene.</t>
  </si>
  <si>
    <t>Pris pr. år</t>
  </si>
  <si>
    <t>Åpningstider for levering etter avtale i langhelger/helger med bevegelige helligdager (jul, påske, pinse), fase 1</t>
  </si>
  <si>
    <t>Post 1.7  Pris for beredskapsavtale i fase 1, jf. kravspesifikasjonen punkt 4.1 og 4.4</t>
  </si>
  <si>
    <t>Det skal gis en årlig pris (rundsum) for beredskapsavtalen i fase 1. I tillegg skal det gis en pris for behandling av inntil 500 tonn slam pr. år</t>
  </si>
  <si>
    <t xml:space="preserve">Vedlegg 2: Tilbudsskjema, del 2 - annet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</si>
</sst>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_-* #,##0_-;\-* #,##0_-;_-* &quot;-&quot;??_-;_-@_-"/>
    <numFmt numFmtId="167" formatCode="#,##0_ ;\-#,##0\ "/>
  </numFmts>
  <fonts count="20" x14ac:knownFonts="1">
    <font>
      <sz val="11"/>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6"/>
      <color theme="0"/>
      <name val="Calibri"/>
      <family val="2"/>
      <scheme val="minor"/>
    </font>
    <font>
      <b/>
      <sz val="16"/>
      <color theme="0"/>
      <name val="Calibri"/>
      <family val="2"/>
      <scheme val="minor"/>
    </font>
    <font>
      <b/>
      <sz val="12"/>
      <color theme="0"/>
      <name val="Calibri"/>
      <family val="2"/>
      <scheme val="minor"/>
    </font>
    <font>
      <b/>
      <sz val="14"/>
      <color theme="0"/>
      <name val="Calibri"/>
      <family val="2"/>
      <scheme val="minor"/>
    </font>
    <font>
      <sz val="11"/>
      <color rgb="FFFF0000"/>
      <name val="Calibri"/>
      <family val="2"/>
      <scheme val="minor"/>
    </font>
    <font>
      <b/>
      <i/>
      <sz val="11"/>
      <color theme="1"/>
      <name val="Calibri"/>
      <family val="2"/>
      <scheme val="minor"/>
    </font>
    <font>
      <b/>
      <i/>
      <sz val="12"/>
      <color theme="1"/>
      <name val="Calibri"/>
      <family val="2"/>
      <scheme val="minor"/>
    </font>
    <font>
      <b/>
      <i/>
      <sz val="12"/>
      <name val="Calibri"/>
      <family val="2"/>
      <scheme val="minor"/>
    </font>
    <font>
      <i/>
      <sz val="12"/>
      <color theme="1"/>
      <name val="Calibri"/>
      <family val="2"/>
    </font>
    <font>
      <b/>
      <i/>
      <sz val="12"/>
      <color theme="1"/>
      <name val="Calibri"/>
      <family val="2"/>
    </font>
    <font>
      <b/>
      <sz val="11"/>
      <name val="Calibri"/>
      <family val="2"/>
      <scheme val="minor"/>
    </font>
    <font>
      <sz val="11"/>
      <name val="Calibri"/>
      <family val="2"/>
      <scheme val="minor"/>
    </font>
    <font>
      <b/>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34998626667073579"/>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0" fillId="0" borderId="1" xfId="0" applyBorder="1"/>
    <xf numFmtId="0" fontId="3" fillId="0" borderId="0" xfId="0" applyFont="1"/>
    <xf numFmtId="9" fontId="0" fillId="0" borderId="0" xfId="2" applyFont="1"/>
    <xf numFmtId="0" fontId="0" fillId="2" borderId="0" xfId="0" applyFill="1"/>
    <xf numFmtId="3" fontId="0" fillId="2" borderId="0" xfId="0" applyNumberFormat="1" applyFill="1" applyAlignment="1">
      <alignment horizontal="center"/>
    </xf>
    <xf numFmtId="9" fontId="0" fillId="2" borderId="0" xfId="0" applyNumberFormat="1" applyFill="1" applyAlignment="1">
      <alignment horizontal="center"/>
    </xf>
    <xf numFmtId="0" fontId="0" fillId="2" borderId="1" xfId="0" applyFill="1" applyBorder="1"/>
    <xf numFmtId="3" fontId="0" fillId="2" borderId="1" xfId="0" applyNumberFormat="1" applyFill="1" applyBorder="1" applyAlignment="1">
      <alignment horizontal="center"/>
    </xf>
    <xf numFmtId="9" fontId="0" fillId="2" borderId="1" xfId="0" applyNumberFormat="1" applyFill="1" applyBorder="1" applyAlignment="1">
      <alignment horizontal="center"/>
    </xf>
    <xf numFmtId="0" fontId="0" fillId="2" borderId="0" xfId="0" applyFill="1" applyAlignment="1">
      <alignment horizontal="center"/>
    </xf>
    <xf numFmtId="165" fontId="0" fillId="2" borderId="0" xfId="1" applyNumberFormat="1" applyFont="1" applyFill="1" applyAlignment="1">
      <alignment horizontal="center"/>
    </xf>
    <xf numFmtId="0" fontId="0" fillId="2" borderId="0" xfId="0" applyFill="1" applyBorder="1" applyAlignment="1">
      <alignment horizontal="center"/>
    </xf>
    <xf numFmtId="0" fontId="0" fillId="2" borderId="1" xfId="0" applyFill="1" applyBorder="1" applyAlignment="1">
      <alignment horizontal="center"/>
    </xf>
    <xf numFmtId="16" fontId="0" fillId="2" borderId="0" xfId="0" applyNumberFormat="1" applyFill="1"/>
    <xf numFmtId="165" fontId="0" fillId="2" borderId="0" xfId="1" applyNumberFormat="1" applyFont="1" applyFill="1"/>
    <xf numFmtId="0" fontId="2" fillId="2" borderId="0" xfId="0" applyFont="1" applyFill="1"/>
    <xf numFmtId="0" fontId="0" fillId="2" borderId="0" xfId="0" applyFill="1" applyBorder="1"/>
    <xf numFmtId="0" fontId="4" fillId="2" borderId="0" xfId="0" applyFont="1" applyFill="1"/>
    <xf numFmtId="0" fontId="5" fillId="2" borderId="0" xfId="0" applyFont="1" applyFill="1"/>
    <xf numFmtId="165" fontId="5" fillId="2" borderId="0" xfId="1" applyNumberFormat="1" applyFont="1" applyFill="1" applyAlignment="1">
      <alignment horizontal="center"/>
    </xf>
    <xf numFmtId="16" fontId="4" fillId="2" borderId="0" xfId="0" applyNumberFormat="1" applyFont="1" applyFill="1"/>
    <xf numFmtId="165" fontId="4" fillId="2" borderId="0" xfId="1" applyNumberFormat="1" applyFont="1" applyFill="1" applyAlignment="1">
      <alignment horizontal="center"/>
    </xf>
    <xf numFmtId="3" fontId="4" fillId="2" borderId="0" xfId="0" applyNumberFormat="1" applyFont="1" applyFill="1" applyAlignment="1">
      <alignment horizontal="center"/>
    </xf>
    <xf numFmtId="9" fontId="4" fillId="2" borderId="0" xfId="0" applyNumberFormat="1" applyFont="1" applyFill="1" applyAlignment="1">
      <alignment horizontal="center"/>
    </xf>
    <xf numFmtId="1" fontId="4" fillId="2" borderId="0" xfId="0" applyNumberFormat="1" applyFont="1" applyFill="1" applyAlignment="1">
      <alignment horizontal="center"/>
    </xf>
    <xf numFmtId="0" fontId="3" fillId="2" borderId="0" xfId="0" applyFont="1" applyFill="1"/>
    <xf numFmtId="0" fontId="3" fillId="2" borderId="0" xfId="0" applyFont="1" applyFill="1" applyBorder="1" applyAlignment="1">
      <alignment horizontal="center"/>
    </xf>
    <xf numFmtId="165" fontId="3" fillId="2" borderId="0" xfId="1" applyNumberFormat="1" applyFont="1" applyFill="1" applyAlignment="1">
      <alignment horizontal="center"/>
    </xf>
    <xf numFmtId="0" fontId="3" fillId="2" borderId="4" xfId="0" applyFont="1" applyFill="1" applyBorder="1"/>
    <xf numFmtId="0" fontId="3" fillId="2" borderId="0" xfId="0" applyFont="1" applyFill="1" applyBorder="1"/>
    <xf numFmtId="165" fontId="3" fillId="2" borderId="5" xfId="1" applyNumberFormat="1" applyFont="1" applyFill="1" applyBorder="1" applyAlignment="1">
      <alignment horizontal="center"/>
    </xf>
    <xf numFmtId="0" fontId="0" fillId="2" borderId="6" xfId="0" applyFill="1" applyBorder="1"/>
    <xf numFmtId="165" fontId="0" fillId="2" borderId="7" xfId="1" applyNumberFormat="1" applyFont="1" applyFill="1" applyBorder="1" applyAlignment="1">
      <alignment horizontal="center"/>
    </xf>
    <xf numFmtId="0" fontId="0" fillId="2" borderId="4" xfId="0" applyFill="1" applyBorder="1"/>
    <xf numFmtId="3" fontId="0" fillId="2" borderId="0" xfId="0" applyNumberFormat="1" applyFill="1" applyBorder="1" applyAlignment="1">
      <alignment horizontal="center"/>
    </xf>
    <xf numFmtId="9" fontId="0" fillId="2" borderId="0" xfId="0" applyNumberFormat="1" applyFill="1" applyBorder="1" applyAlignment="1">
      <alignment horizontal="center"/>
    </xf>
    <xf numFmtId="16" fontId="3" fillId="2" borderId="4" xfId="0" applyNumberFormat="1" applyFont="1" applyFill="1" applyBorder="1"/>
    <xf numFmtId="16" fontId="0" fillId="2" borderId="4" xfId="0" applyNumberFormat="1" applyFill="1" applyBorder="1"/>
    <xf numFmtId="165" fontId="0" fillId="2" borderId="5" xfId="1" applyNumberFormat="1" applyFont="1" applyFill="1" applyBorder="1" applyAlignment="1">
      <alignment horizontal="center"/>
    </xf>
    <xf numFmtId="16" fontId="0" fillId="2" borderId="6" xfId="0" applyNumberFormat="1" applyFill="1" applyBorder="1"/>
    <xf numFmtId="0" fontId="3" fillId="2" borderId="8" xfId="0" applyFont="1" applyFill="1" applyBorder="1"/>
    <xf numFmtId="0" fontId="3" fillId="2" borderId="9" xfId="0" applyFont="1" applyFill="1" applyBorder="1"/>
    <xf numFmtId="3" fontId="3" fillId="2" borderId="9" xfId="0" applyNumberFormat="1" applyFont="1" applyFill="1" applyBorder="1" applyAlignment="1">
      <alignment horizontal="center"/>
    </xf>
    <xf numFmtId="9" fontId="3" fillId="2" borderId="9" xfId="0" applyNumberFormat="1" applyFont="1" applyFill="1" applyBorder="1" applyAlignment="1">
      <alignment horizontal="center"/>
    </xf>
    <xf numFmtId="0" fontId="3" fillId="2" borderId="9" xfId="0" applyFont="1" applyFill="1" applyBorder="1" applyAlignment="1">
      <alignment horizontal="center"/>
    </xf>
    <xf numFmtId="9" fontId="3" fillId="2" borderId="0" xfId="0" applyNumberFormat="1" applyFont="1" applyFill="1" applyBorder="1" applyAlignment="1">
      <alignment horizontal="center"/>
    </xf>
    <xf numFmtId="1" fontId="3" fillId="2" borderId="0" xfId="0" applyNumberFormat="1" applyFont="1" applyFill="1" applyBorder="1" applyAlignment="1">
      <alignment horizontal="center"/>
    </xf>
    <xf numFmtId="3" fontId="3" fillId="5" borderId="3" xfId="0" applyNumberFormat="1" applyFont="1" applyFill="1" applyBorder="1" applyAlignment="1">
      <alignment horizontal="center"/>
    </xf>
    <xf numFmtId="0" fontId="3" fillId="2" borderId="1" xfId="0" applyFont="1" applyFill="1" applyBorder="1"/>
    <xf numFmtId="0" fontId="3" fillId="2" borderId="1" xfId="0" applyFont="1" applyFill="1" applyBorder="1" applyAlignment="1">
      <alignment horizontal="center"/>
    </xf>
    <xf numFmtId="9" fontId="0" fillId="2" borderId="0" xfId="2" applyFont="1" applyFill="1" applyAlignment="1">
      <alignment horizontal="center"/>
    </xf>
    <xf numFmtId="0" fontId="3" fillId="2" borderId="14" xfId="0" applyFont="1" applyFill="1" applyBorder="1"/>
    <xf numFmtId="3" fontId="3" fillId="2" borderId="14" xfId="0" applyNumberFormat="1" applyFont="1" applyFill="1" applyBorder="1" applyAlignment="1">
      <alignment horizontal="center"/>
    </xf>
    <xf numFmtId="0" fontId="7" fillId="6" borderId="0" xfId="0" applyFont="1" applyFill="1"/>
    <xf numFmtId="3" fontId="3" fillId="2" borderId="0" xfId="0" applyNumberFormat="1" applyFont="1" applyFill="1" applyBorder="1" applyAlignment="1">
      <alignment horizontal="center"/>
    </xf>
    <xf numFmtId="0" fontId="3" fillId="2" borderId="15" xfId="0" applyFont="1" applyFill="1" applyBorder="1"/>
    <xf numFmtId="16" fontId="4" fillId="2" borderId="4" xfId="0" applyNumberFormat="1" applyFont="1" applyFill="1" applyBorder="1"/>
    <xf numFmtId="0" fontId="3" fillId="2" borderId="16" xfId="0" applyFont="1" applyFill="1" applyBorder="1"/>
    <xf numFmtId="0" fontId="3" fillId="2" borderId="17" xfId="0" applyFont="1" applyFill="1" applyBorder="1"/>
    <xf numFmtId="3" fontId="3" fillId="2" borderId="17" xfId="0" applyNumberFormat="1" applyFont="1" applyFill="1" applyBorder="1" applyAlignment="1">
      <alignment horizontal="center"/>
    </xf>
    <xf numFmtId="9" fontId="3" fillId="2" borderId="17" xfId="0" applyNumberFormat="1" applyFont="1" applyFill="1" applyBorder="1" applyAlignment="1">
      <alignment horizontal="center"/>
    </xf>
    <xf numFmtId="3" fontId="3" fillId="0" borderId="5" xfId="0" applyNumberFormat="1" applyFont="1" applyFill="1" applyBorder="1" applyAlignment="1">
      <alignment horizontal="center"/>
    </xf>
    <xf numFmtId="165" fontId="0" fillId="2" borderId="0" xfId="1" applyNumberFormat="1" applyFont="1" applyFill="1" applyBorder="1"/>
    <xf numFmtId="3" fontId="3" fillId="8" borderId="3" xfId="0" applyNumberFormat="1" applyFont="1" applyFill="1" applyBorder="1"/>
    <xf numFmtId="3" fontId="0" fillId="2" borderId="18" xfId="0" applyNumberFormat="1" applyFill="1" applyBorder="1" applyAlignment="1">
      <alignment horizontal="center"/>
    </xf>
    <xf numFmtId="165" fontId="0" fillId="2" borderId="0" xfId="1" applyNumberFormat="1" applyFont="1" applyFill="1" applyBorder="1" applyAlignment="1">
      <alignment horizontal="center"/>
    </xf>
    <xf numFmtId="3" fontId="3" fillId="0" borderId="3" xfId="0" applyNumberFormat="1" applyFont="1" applyFill="1" applyBorder="1" applyAlignment="1">
      <alignment horizontal="center"/>
    </xf>
    <xf numFmtId="0" fontId="9" fillId="6" borderId="2" xfId="0" applyFont="1" applyFill="1" applyBorder="1" applyAlignment="1">
      <alignment horizontal="left" vertical="center" wrapText="1"/>
    </xf>
    <xf numFmtId="0" fontId="0" fillId="0" borderId="0" xfId="0" applyAlignment="1">
      <alignment vertical="center"/>
    </xf>
    <xf numFmtId="0" fontId="9" fillId="6" borderId="19" xfId="0" applyFont="1" applyFill="1" applyBorder="1" applyAlignment="1">
      <alignment horizontal="left" vertical="center" wrapText="1"/>
    </xf>
    <xf numFmtId="0" fontId="0" fillId="0" borderId="0" xfId="0" applyFill="1" applyAlignment="1">
      <alignment vertical="center"/>
    </xf>
    <xf numFmtId="0" fontId="0" fillId="0" borderId="0" xfId="0" applyAlignment="1"/>
    <xf numFmtId="0" fontId="10" fillId="7" borderId="0" xfId="0" applyFont="1" applyFill="1" applyBorder="1" applyAlignment="1"/>
    <xf numFmtId="49" fontId="0" fillId="0" borderId="0" xfId="0" applyNumberFormat="1" applyAlignment="1">
      <alignment horizontal="center" vertical="center"/>
    </xf>
    <xf numFmtId="0" fontId="11" fillId="2" borderId="0" xfId="0" applyFont="1" applyFill="1" applyBorder="1"/>
    <xf numFmtId="0" fontId="0" fillId="2" borderId="4" xfId="0" applyFont="1" applyFill="1" applyBorder="1"/>
    <xf numFmtId="0" fontId="0" fillId="2" borderId="0" xfId="0" applyFont="1" applyFill="1" applyBorder="1"/>
    <xf numFmtId="3" fontId="0" fillId="2" borderId="0" xfId="0" applyNumberFormat="1" applyFont="1" applyFill="1" applyBorder="1" applyAlignment="1">
      <alignment horizontal="center"/>
    </xf>
    <xf numFmtId="9" fontId="0" fillId="2" borderId="0" xfId="0" applyNumberFormat="1" applyFont="1" applyFill="1" applyBorder="1" applyAlignment="1">
      <alignment horizontal="center"/>
    </xf>
    <xf numFmtId="0" fontId="0" fillId="2" borderId="0" xfId="0" applyFont="1" applyFill="1" applyBorder="1" applyAlignment="1">
      <alignment horizontal="center"/>
    </xf>
    <xf numFmtId="0" fontId="13" fillId="0" borderId="2" xfId="0" applyFont="1" applyFill="1" applyBorder="1" applyAlignment="1">
      <alignment horizontal="left" vertical="center" wrapText="1"/>
    </xf>
    <xf numFmtId="0" fontId="6" fillId="0" borderId="0" xfId="0" applyFont="1" applyFill="1" applyAlignment="1">
      <alignment vertical="center"/>
    </xf>
    <xf numFmtId="0" fontId="9" fillId="6" borderId="0" xfId="0" applyFont="1" applyFill="1" applyBorder="1" applyAlignment="1">
      <alignment horizontal="left" vertical="center" wrapText="1"/>
    </xf>
    <xf numFmtId="0" fontId="0" fillId="0" borderId="0" xfId="0" applyFill="1" applyBorder="1" applyAlignment="1">
      <alignment vertical="center"/>
    </xf>
    <xf numFmtId="49" fontId="0" fillId="0" borderId="0" xfId="0" applyNumberFormat="1" applyFill="1" applyBorder="1" applyAlignment="1">
      <alignment horizontal="center" vertical="center"/>
    </xf>
    <xf numFmtId="165" fontId="0" fillId="2" borderId="1" xfId="1" applyNumberFormat="1" applyFont="1" applyFill="1" applyBorder="1" applyAlignment="1">
      <alignment horizontal="center"/>
    </xf>
    <xf numFmtId="16" fontId="3" fillId="2" borderId="0" xfId="0" applyNumberFormat="1" applyFont="1" applyFill="1"/>
    <xf numFmtId="0" fontId="4" fillId="2" borderId="1" xfId="0" applyFont="1" applyFill="1" applyBorder="1"/>
    <xf numFmtId="0" fontId="3" fillId="4" borderId="25" xfId="0" applyFont="1" applyFill="1" applyBorder="1"/>
    <xf numFmtId="0" fontId="0" fillId="4" borderId="25" xfId="0" applyFill="1" applyBorder="1"/>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0" xfId="0" applyFont="1" applyAlignment="1">
      <alignment vertical="center" wrapText="1"/>
    </xf>
    <xf numFmtId="166" fontId="0" fillId="0" borderId="0" xfId="1" applyNumberFormat="1" applyFont="1" applyBorder="1"/>
    <xf numFmtId="9" fontId="0" fillId="0" borderId="0" xfId="0" applyNumberFormat="1"/>
    <xf numFmtId="166" fontId="0" fillId="0" borderId="0" xfId="1" applyNumberFormat="1" applyFont="1"/>
    <xf numFmtId="166" fontId="0" fillId="0" borderId="0" xfId="0" applyNumberFormat="1"/>
    <xf numFmtId="0" fontId="0" fillId="0" borderId="0" xfId="0" applyAlignment="1">
      <alignment vertical="center"/>
    </xf>
    <xf numFmtId="0" fontId="0" fillId="0" borderId="1" xfId="0" applyBorder="1" applyAlignment="1">
      <alignment vertical="center"/>
    </xf>
    <xf numFmtId="166" fontId="0" fillId="0" borderId="1" xfId="1" applyNumberFormat="1" applyFont="1" applyBorder="1"/>
    <xf numFmtId="9" fontId="0" fillId="0" borderId="1" xfId="0" applyNumberFormat="1" applyBorder="1"/>
    <xf numFmtId="166" fontId="3" fillId="0" borderId="0" xfId="0" applyNumberFormat="1" applyFont="1"/>
    <xf numFmtId="9" fontId="3" fillId="0" borderId="0" xfId="2" applyFont="1"/>
    <xf numFmtId="165" fontId="0" fillId="0" borderId="0" xfId="1" applyNumberFormat="1" applyFont="1"/>
    <xf numFmtId="165" fontId="0" fillId="0" borderId="1" xfId="1" applyNumberFormat="1" applyFont="1" applyBorder="1"/>
    <xf numFmtId="3" fontId="3" fillId="0" borderId="17" xfId="0" applyNumberFormat="1" applyFont="1" applyFill="1" applyBorder="1" applyAlignment="1">
      <alignment horizontal="center"/>
    </xf>
    <xf numFmtId="3" fontId="0" fillId="2" borderId="1" xfId="0" applyNumberFormat="1" applyFont="1" applyFill="1" applyBorder="1" applyAlignment="1">
      <alignment horizontal="center"/>
    </xf>
    <xf numFmtId="3" fontId="3" fillId="0" borderId="9" xfId="0" applyNumberFormat="1" applyFont="1" applyFill="1" applyBorder="1" applyAlignment="1">
      <alignment horizontal="center"/>
    </xf>
    <xf numFmtId="0" fontId="13" fillId="0" borderId="2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6" fillId="0" borderId="0" xfId="0" applyFont="1" applyFill="1" applyBorder="1" applyAlignment="1">
      <alignment vertical="center"/>
    </xf>
    <xf numFmtId="0" fontId="12" fillId="9" borderId="2"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0" fillId="0" borderId="0" xfId="0" applyBorder="1" applyAlignment="1">
      <alignment vertical="center"/>
    </xf>
    <xf numFmtId="9" fontId="12" fillId="9" borderId="2" xfId="2" applyFont="1" applyFill="1" applyBorder="1" applyAlignment="1">
      <alignment vertical="center"/>
    </xf>
    <xf numFmtId="165" fontId="12" fillId="9" borderId="2" xfId="1" applyNumberFormat="1" applyFont="1" applyFill="1" applyBorder="1" applyAlignment="1">
      <alignment vertical="center"/>
    </xf>
    <xf numFmtId="165" fontId="12" fillId="0" borderId="0" xfId="1" applyNumberFormat="1" applyFont="1" applyFill="1" applyBorder="1" applyAlignment="1">
      <alignment vertical="center"/>
    </xf>
    <xf numFmtId="9" fontId="12" fillId="0" borderId="0" xfId="2" applyFont="1" applyFill="1" applyBorder="1" applyAlignment="1">
      <alignment vertical="center"/>
    </xf>
    <xf numFmtId="0" fontId="9" fillId="6" borderId="26" xfId="0" applyFont="1" applyFill="1" applyBorder="1" applyAlignment="1">
      <alignment horizontal="left" vertical="center" wrapText="1"/>
    </xf>
    <xf numFmtId="0" fontId="12" fillId="0" borderId="25" xfId="0" applyFont="1" applyBorder="1" applyAlignment="1">
      <alignment horizontal="center"/>
    </xf>
    <xf numFmtId="0" fontId="12" fillId="0" borderId="0" xfId="0" applyFont="1"/>
    <xf numFmtId="49" fontId="3" fillId="0" borderId="25" xfId="0" applyNumberFormat="1" applyFont="1" applyBorder="1" applyAlignment="1">
      <alignment horizontal="center" vertical="center"/>
    </xf>
    <xf numFmtId="0" fontId="12" fillId="0" borderId="25" xfId="0" applyFont="1" applyFill="1" applyBorder="1" applyAlignment="1">
      <alignment vertical="center"/>
    </xf>
    <xf numFmtId="49" fontId="6" fillId="0" borderId="18" xfId="0" applyNumberFormat="1" applyFont="1" applyBorder="1" applyAlignment="1">
      <alignment horizontal="center" vertical="center"/>
    </xf>
    <xf numFmtId="0" fontId="14" fillId="0" borderId="25" xfId="0" applyFont="1" applyFill="1" applyBorder="1" applyAlignment="1">
      <alignment horizontal="left" vertical="center" wrapText="1"/>
    </xf>
    <xf numFmtId="49" fontId="12" fillId="0" borderId="25"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2" fillId="0" borderId="14" xfId="0" applyFont="1" applyFill="1" applyBorder="1" applyAlignment="1">
      <alignment vertical="center"/>
    </xf>
    <xf numFmtId="0" fontId="3" fillId="0" borderId="25" xfId="0" applyFont="1" applyBorder="1" applyAlignment="1">
      <alignment horizontal="center"/>
    </xf>
    <xf numFmtId="49" fontId="0" fillId="0" borderId="18" xfId="0" applyNumberFormat="1" applyFill="1" applyBorder="1" applyAlignment="1">
      <alignment horizontal="center" vertical="center"/>
    </xf>
    <xf numFmtId="49" fontId="0" fillId="0" borderId="0" xfId="0" applyNumberFormat="1" applyFill="1" applyAlignment="1">
      <alignment horizontal="center" vertical="center"/>
    </xf>
    <xf numFmtId="0" fontId="9" fillId="0" borderId="24" xfId="0" applyFont="1" applyFill="1" applyBorder="1" applyAlignment="1">
      <alignment horizontal="left" vertical="center" wrapText="1"/>
    </xf>
    <xf numFmtId="9" fontId="0" fillId="0" borderId="25" xfId="2" applyFont="1" applyFill="1" applyBorder="1" applyAlignment="1">
      <alignment vertical="center"/>
    </xf>
    <xf numFmtId="0" fontId="0" fillId="0" borderId="0" xfId="0" applyAlignment="1">
      <alignment horizontal="center" vertical="center"/>
    </xf>
    <xf numFmtId="0" fontId="0" fillId="0" borderId="0" xfId="0" applyFill="1" applyBorder="1" applyAlignment="1">
      <alignment horizontal="center" vertical="center"/>
    </xf>
    <xf numFmtId="0" fontId="12" fillId="0" borderId="25" xfId="0" applyFont="1" applyFill="1" applyBorder="1" applyAlignment="1">
      <alignment horizontal="center" vertical="center"/>
    </xf>
    <xf numFmtId="0" fontId="0" fillId="0" borderId="0" xfId="0" applyFill="1" applyAlignment="1">
      <alignment horizontal="center" vertical="center"/>
    </xf>
    <xf numFmtId="0" fontId="6" fillId="0" borderId="0" xfId="0" applyFont="1" applyFill="1" applyAlignment="1">
      <alignment horizontal="center" vertical="center"/>
    </xf>
    <xf numFmtId="0" fontId="0" fillId="0" borderId="24" xfId="0" applyFill="1" applyBorder="1" applyAlignment="1">
      <alignment vertical="center"/>
    </xf>
    <xf numFmtId="0" fontId="0" fillId="0" borderId="1" xfId="0"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vertical="center"/>
    </xf>
    <xf numFmtId="0" fontId="0" fillId="0" borderId="24" xfId="0" applyBorder="1" applyAlignment="1">
      <alignment horizontal="center" vertical="center"/>
    </xf>
    <xf numFmtId="0" fontId="3" fillId="0" borderId="24" xfId="0" applyFont="1" applyBorder="1" applyAlignment="1">
      <alignment horizontal="center"/>
    </xf>
    <xf numFmtId="166" fontId="0" fillId="0" borderId="1" xfId="0" applyNumberFormat="1" applyBorder="1"/>
    <xf numFmtId="166" fontId="0" fillId="0" borderId="0" xfId="0" applyNumberFormat="1" applyAlignment="1">
      <alignment horizontal="left"/>
    </xf>
    <xf numFmtId="166" fontId="0" fillId="0" borderId="1" xfId="0" applyNumberFormat="1" applyBorder="1" applyAlignment="1">
      <alignment horizontal="left"/>
    </xf>
    <xf numFmtId="166" fontId="3" fillId="0" borderId="0" xfId="0" applyNumberFormat="1" applyFont="1" applyAlignment="1">
      <alignment horizontal="left"/>
    </xf>
    <xf numFmtId="0" fontId="4" fillId="0" borderId="0" xfId="0" applyFont="1" applyBorder="1" applyAlignment="1">
      <alignment vertical="center" wrapText="1"/>
    </xf>
    <xf numFmtId="0" fontId="3" fillId="0" borderId="0" xfId="0" applyFont="1" applyBorder="1" applyAlignment="1">
      <alignment horizontal="center"/>
    </xf>
    <xf numFmtId="166" fontId="0" fillId="0" borderId="0" xfId="0" applyNumberFormat="1" applyBorder="1" applyAlignment="1">
      <alignment horizontal="left"/>
    </xf>
    <xf numFmtId="0" fontId="4" fillId="0" borderId="1" xfId="0" applyFont="1" applyBorder="1" applyAlignment="1">
      <alignment vertical="center" wrapText="1"/>
    </xf>
    <xf numFmtId="0" fontId="0" fillId="0" borderId="0" xfId="0" applyFont="1"/>
    <xf numFmtId="0" fontId="6" fillId="0" borderId="25" xfId="0" applyFont="1" applyBorder="1"/>
    <xf numFmtId="0" fontId="0" fillId="0" borderId="25" xfId="0" applyBorder="1"/>
    <xf numFmtId="0" fontId="7" fillId="6" borderId="0" xfId="0" applyFont="1" applyFill="1"/>
    <xf numFmtId="0" fontId="4" fillId="0" borderId="0"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xf>
    <xf numFmtId="0" fontId="15" fillId="0" borderId="1" xfId="0" applyFont="1" applyBorder="1" applyAlignment="1">
      <alignment vertical="top" wrapText="1"/>
    </xf>
    <xf numFmtId="3" fontId="17" fillId="2" borderId="9" xfId="0" applyNumberFormat="1" applyFont="1" applyFill="1" applyBorder="1" applyAlignment="1">
      <alignment horizontal="center"/>
    </xf>
    <xf numFmtId="3" fontId="18" fillId="2" borderId="0" xfId="0" applyNumberFormat="1" applyFont="1" applyFill="1" applyBorder="1" applyAlignment="1">
      <alignment horizontal="center"/>
    </xf>
    <xf numFmtId="0" fontId="13" fillId="0" borderId="25" xfId="0" applyFont="1" applyFill="1" applyBorder="1" applyAlignment="1">
      <alignment horizontal="center" vertical="center" wrapText="1"/>
    </xf>
    <xf numFmtId="0" fontId="7" fillId="6" borderId="0" xfId="0" applyFont="1" applyFill="1" applyAlignment="1">
      <alignment horizontal="left"/>
    </xf>
    <xf numFmtId="0" fontId="8" fillId="2" borderId="0" xfId="0" applyFont="1" applyFill="1" applyAlignment="1"/>
    <xf numFmtId="0" fontId="0" fillId="2" borderId="0" xfId="0" applyFill="1" applyAlignment="1"/>
    <xf numFmtId="0" fontId="15" fillId="0" borderId="25" xfId="0" applyFont="1" applyBorder="1" applyAlignment="1">
      <alignment vertical="top" wrapText="1"/>
    </xf>
    <xf numFmtId="0" fontId="15" fillId="0" borderId="0" xfId="0" applyFont="1" applyBorder="1" applyAlignment="1">
      <alignment vertical="top" wrapText="1"/>
    </xf>
    <xf numFmtId="0" fontId="10" fillId="2" borderId="1" xfId="0" applyFont="1" applyFill="1" applyBorder="1"/>
    <xf numFmtId="0" fontId="10" fillId="2" borderId="0" xfId="0" applyFont="1" applyFill="1" applyBorder="1"/>
    <xf numFmtId="3" fontId="3" fillId="2" borderId="29" xfId="0" applyNumberFormat="1" applyFont="1" applyFill="1" applyBorder="1" applyAlignment="1">
      <alignment horizontal="center"/>
    </xf>
    <xf numFmtId="166" fontId="18" fillId="0" borderId="0" xfId="1" applyNumberFormat="1" applyFont="1" applyBorder="1"/>
    <xf numFmtId="166" fontId="17" fillId="0" borderId="0" xfId="0" applyNumberFormat="1" applyFont="1"/>
    <xf numFmtId="0" fontId="8" fillId="6" borderId="0" xfId="0" applyFont="1" applyFill="1"/>
    <xf numFmtId="0" fontId="7" fillId="6" borderId="0" xfId="0" applyFont="1" applyFill="1"/>
    <xf numFmtId="0" fontId="11" fillId="2" borderId="0" xfId="0" applyFont="1" applyFill="1"/>
    <xf numFmtId="0" fontId="0" fillId="0" borderId="0" xfId="0" applyAlignment="1">
      <alignment horizontal="center"/>
    </xf>
    <xf numFmtId="0" fontId="0" fillId="0" borderId="0" xfId="0" applyAlignment="1">
      <alignment wrapText="1"/>
    </xf>
    <xf numFmtId="49" fontId="0" fillId="0" borderId="0" xfId="0" applyNumberFormat="1"/>
    <xf numFmtId="0" fontId="17" fillId="2" borderId="0" xfId="0" applyFont="1" applyFill="1" applyBorder="1"/>
    <xf numFmtId="0" fontId="0" fillId="0" borderId="0" xfId="0" applyAlignment="1">
      <alignment vertical="top" wrapText="1"/>
    </xf>
    <xf numFmtId="0" fontId="10" fillId="7" borderId="0" xfId="0" applyFont="1" applyFill="1" applyBorder="1"/>
    <xf numFmtId="0" fontId="0" fillId="0" borderId="0" xfId="0" applyAlignment="1">
      <alignment horizontal="center" wrapText="1"/>
    </xf>
    <xf numFmtId="0" fontId="11" fillId="0" borderId="0" xfId="0" applyFont="1" applyAlignment="1">
      <alignment horizontal="center" wrapText="1"/>
    </xf>
    <xf numFmtId="0" fontId="3" fillId="0" borderId="27" xfId="0" applyFont="1" applyBorder="1"/>
    <xf numFmtId="0" fontId="3" fillId="0" borderId="2" xfId="0" applyFont="1" applyBorder="1" applyAlignment="1">
      <alignment horizontal="center" wrapText="1"/>
    </xf>
    <xf numFmtId="0" fontId="0" fillId="0" borderId="22" xfId="0" applyBorder="1" applyAlignment="1">
      <alignment horizontal="center"/>
    </xf>
    <xf numFmtId="0" fontId="9" fillId="6" borderId="2" xfId="0" applyFont="1" applyFill="1" applyBorder="1" applyAlignment="1">
      <alignment horizontal="right"/>
    </xf>
    <xf numFmtId="0" fontId="19" fillId="6" borderId="30" xfId="0" applyFont="1" applyFill="1" applyBorder="1" applyAlignment="1">
      <alignment vertical="top" wrapText="1"/>
    </xf>
    <xf numFmtId="0" fontId="19" fillId="6" borderId="31" xfId="0" applyFont="1" applyFill="1" applyBorder="1" applyAlignment="1">
      <alignment vertical="top" wrapText="1"/>
    </xf>
    <xf numFmtId="0" fontId="19" fillId="6" borderId="15" xfId="0" applyFont="1" applyFill="1" applyBorder="1" applyAlignment="1">
      <alignment vertical="top" wrapText="1"/>
    </xf>
    <xf numFmtId="0" fontId="3" fillId="0" borderId="2" xfId="0" applyFont="1" applyBorder="1" applyAlignment="1">
      <alignment horizontal="center"/>
    </xf>
    <xf numFmtId="0" fontId="3" fillId="2" borderId="0" xfId="0" applyFont="1" applyFill="1" applyBorder="1" applyAlignment="1">
      <alignment horizontal="center" wrapText="1"/>
    </xf>
    <xf numFmtId="3" fontId="5" fillId="3" borderId="2" xfId="0" applyNumberFormat="1" applyFont="1" applyFill="1" applyBorder="1" applyAlignment="1" applyProtection="1">
      <alignment horizontal="center"/>
      <protection locked="0"/>
    </xf>
    <xf numFmtId="3" fontId="5" fillId="3" borderId="13" xfId="0" applyNumberFormat="1" applyFont="1" applyFill="1" applyBorder="1" applyAlignment="1" applyProtection="1">
      <alignment horizontal="center"/>
      <protection locked="0"/>
    </xf>
    <xf numFmtId="0" fontId="3" fillId="2" borderId="25" xfId="0" applyFont="1" applyFill="1" applyBorder="1"/>
    <xf numFmtId="167" fontId="3" fillId="5" borderId="3" xfId="1" applyNumberFormat="1" applyFont="1" applyFill="1" applyBorder="1" applyAlignment="1">
      <alignment horizontal="center" vertical="center"/>
    </xf>
    <xf numFmtId="165" fontId="0" fillId="0" borderId="5" xfId="1" applyNumberFormat="1" applyFont="1" applyFill="1" applyBorder="1" applyAlignment="1">
      <alignment horizontal="center"/>
    </xf>
    <xf numFmtId="165" fontId="3" fillId="2" borderId="32" xfId="1" applyNumberFormat="1" applyFont="1" applyFill="1" applyBorder="1" applyAlignment="1">
      <alignment horizontal="center"/>
    </xf>
    <xf numFmtId="0" fontId="0" fillId="2" borderId="8" xfId="0" applyFill="1" applyBorder="1"/>
    <xf numFmtId="0" fontId="0" fillId="2" borderId="9" xfId="0" applyFill="1" applyBorder="1"/>
    <xf numFmtId="165" fontId="1" fillId="2" borderId="5" xfId="1" applyNumberFormat="1" applyFont="1" applyFill="1" applyBorder="1" applyAlignment="1">
      <alignment horizontal="center"/>
    </xf>
    <xf numFmtId="165" fontId="1" fillId="2" borderId="33" xfId="1" applyNumberFormat="1" applyFont="1" applyFill="1" applyBorder="1" applyAlignment="1">
      <alignment horizontal="center"/>
    </xf>
    <xf numFmtId="0" fontId="0" fillId="3" borderId="2" xfId="0" applyFill="1" applyBorder="1" applyProtection="1">
      <protection locked="0"/>
    </xf>
    <xf numFmtId="0" fontId="0" fillId="3" borderId="26" xfId="0" applyFill="1" applyBorder="1" applyProtection="1">
      <protection locked="0"/>
    </xf>
    <xf numFmtId="0" fontId="0" fillId="3" borderId="26" xfId="0" applyFill="1" applyBorder="1" applyAlignment="1" applyProtection="1">
      <alignment vertical="center"/>
      <protection locked="0"/>
    </xf>
    <xf numFmtId="9" fontId="0" fillId="3" borderId="2" xfId="2" applyFont="1" applyFill="1" applyBorder="1" applyAlignment="1" applyProtection="1">
      <alignment vertical="center"/>
      <protection locked="0"/>
    </xf>
    <xf numFmtId="0" fontId="0" fillId="3" borderId="2" xfId="0" applyFill="1" applyBorder="1" applyAlignment="1" applyProtection="1">
      <alignment vertical="center"/>
      <protection locked="0"/>
    </xf>
    <xf numFmtId="9" fontId="0" fillId="3" borderId="26" xfId="2" applyFont="1" applyFill="1" applyBorder="1" applyAlignment="1" applyProtection="1">
      <alignment vertical="center"/>
      <protection locked="0"/>
    </xf>
    <xf numFmtId="165" fontId="0" fillId="3" borderId="2" xfId="1" applyNumberFormat="1" applyFont="1" applyFill="1" applyBorder="1" applyAlignment="1" applyProtection="1">
      <alignment vertical="center"/>
      <protection locked="0"/>
    </xf>
    <xf numFmtId="0" fontId="0" fillId="3" borderId="2" xfId="0" applyFill="1" applyBorder="1" applyAlignment="1" applyProtection="1">
      <alignment horizontal="center"/>
      <protection locked="0"/>
    </xf>
    <xf numFmtId="0" fontId="0" fillId="3" borderId="0" xfId="0" applyFill="1" applyBorder="1" applyAlignment="1" applyProtection="1">
      <alignment horizontal="center"/>
      <protection locked="0"/>
    </xf>
    <xf numFmtId="20" fontId="0" fillId="3" borderId="2" xfId="0" applyNumberFormat="1" applyFill="1" applyBorder="1" applyAlignment="1" applyProtection="1">
      <alignment horizontal="center"/>
      <protection locked="0"/>
    </xf>
    <xf numFmtId="0" fontId="3" fillId="2" borderId="25" xfId="0" applyFont="1" applyFill="1" applyBorder="1" applyAlignment="1">
      <alignment horizontal="center"/>
    </xf>
    <xf numFmtId="0" fontId="8" fillId="6" borderId="0" xfId="0" applyFont="1" applyFill="1"/>
    <xf numFmtId="0" fontId="10" fillId="7" borderId="1" xfId="0" applyFont="1" applyFill="1" applyBorder="1"/>
    <xf numFmtId="0" fontId="6" fillId="4" borderId="10" xfId="0" applyFont="1" applyFill="1" applyBorder="1" applyAlignment="1">
      <alignment vertical="top" wrapText="1"/>
    </xf>
    <xf numFmtId="0" fontId="6" fillId="4" borderId="11" xfId="0" applyFont="1" applyFill="1" applyBorder="1" applyAlignment="1">
      <alignment vertical="top" wrapText="1"/>
    </xf>
    <xf numFmtId="0" fontId="6" fillId="4" borderId="12" xfId="0" applyFont="1" applyFill="1" applyBorder="1" applyAlignment="1">
      <alignment vertical="top" wrapText="1"/>
    </xf>
    <xf numFmtId="0" fontId="7" fillId="6" borderId="0" xfId="0" applyFont="1" applyFill="1"/>
    <xf numFmtId="0" fontId="0" fillId="0" borderId="20" xfId="0" applyBorder="1" applyAlignment="1">
      <alignment vertical="top" wrapText="1"/>
    </xf>
    <xf numFmtId="0" fontId="0" fillId="0" borderId="14"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0"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0" fillId="0" borderId="1" xfId="0" applyBorder="1" applyAlignment="1">
      <alignment vertical="top" wrapText="1"/>
    </xf>
    <xf numFmtId="0" fontId="0" fillId="0" borderId="18" xfId="0" applyBorder="1" applyAlignment="1">
      <alignment vertical="top" wrapText="1"/>
    </xf>
    <xf numFmtId="0" fontId="7" fillId="6" borderId="0" xfId="0" applyFont="1" applyFill="1" applyAlignment="1"/>
    <xf numFmtId="0" fontId="0" fillId="0" borderId="0" xfId="0" applyAlignment="1"/>
    <xf numFmtId="0" fontId="8" fillId="6" borderId="0" xfId="0" applyFont="1" applyFill="1" applyAlignment="1"/>
    <xf numFmtId="0" fontId="12" fillId="0" borderId="0" xfId="0" applyFont="1" applyBorder="1" applyAlignment="1"/>
    <xf numFmtId="0" fontId="6" fillId="0" borderId="25" xfId="0" applyFont="1" applyBorder="1" applyAlignment="1"/>
    <xf numFmtId="0" fontId="0" fillId="0" borderId="25" xfId="0" applyFont="1" applyBorder="1" applyAlignment="1"/>
    <xf numFmtId="0" fontId="15" fillId="0" borderId="27" xfId="0" applyFont="1" applyBorder="1" applyAlignment="1">
      <alignment vertical="top" wrapText="1"/>
    </xf>
    <xf numFmtId="0" fontId="15" fillId="0" borderId="25" xfId="0" applyFont="1" applyBorder="1" applyAlignment="1">
      <alignment vertical="top" wrapText="1"/>
    </xf>
    <xf numFmtId="0" fontId="15" fillId="0" borderId="28" xfId="0" applyFont="1" applyBorder="1" applyAlignment="1">
      <alignment vertical="top" wrapText="1"/>
    </xf>
    <xf numFmtId="0" fontId="0" fillId="3" borderId="24" xfId="0" applyFill="1" applyBorder="1" applyProtection="1">
      <protection locked="0"/>
    </xf>
    <xf numFmtId="0" fontId="0" fillId="3" borderId="1" xfId="0" applyFill="1" applyBorder="1" applyProtection="1">
      <protection locked="0"/>
    </xf>
    <xf numFmtId="0" fontId="0" fillId="3" borderId="18" xfId="0" applyFill="1" applyBorder="1" applyProtection="1">
      <protection locked="0"/>
    </xf>
    <xf numFmtId="0" fontId="0" fillId="0" borderId="2" xfId="0" applyBorder="1" applyAlignment="1">
      <alignment vertical="top" wrapText="1"/>
    </xf>
    <xf numFmtId="0" fontId="0" fillId="0" borderId="2" xfId="0" applyBorder="1" applyAlignment="1">
      <alignment vertical="top"/>
    </xf>
    <xf numFmtId="0" fontId="0" fillId="3" borderId="20" xfId="0" applyFill="1" applyBorder="1" applyProtection="1">
      <protection locked="0"/>
    </xf>
    <xf numFmtId="0" fontId="0" fillId="3" borderId="14" xfId="0" applyFill="1" applyBorder="1" applyProtection="1">
      <protection locked="0"/>
    </xf>
    <xf numFmtId="0" fontId="0" fillId="3" borderId="21" xfId="0" applyFill="1" applyBorder="1" applyProtection="1">
      <protection locked="0"/>
    </xf>
    <xf numFmtId="0" fontId="0" fillId="3" borderId="27" xfId="0" applyFill="1" applyBorder="1" applyProtection="1">
      <protection locked="0"/>
    </xf>
    <xf numFmtId="0" fontId="0" fillId="3" borderId="25" xfId="0" applyFill="1" applyBorder="1" applyProtection="1">
      <protection locked="0"/>
    </xf>
    <xf numFmtId="0" fontId="0" fillId="3" borderId="28" xfId="0" applyFill="1" applyBorder="1" applyProtection="1">
      <protection locked="0"/>
    </xf>
    <xf numFmtId="0" fontId="0" fillId="0" borderId="0" xfId="0" applyAlignment="1">
      <alignment vertical="center"/>
    </xf>
    <xf numFmtId="0" fontId="0" fillId="0" borderId="1" xfId="0" applyBorder="1" applyAlignment="1">
      <alignment vertical="center"/>
    </xf>
    <xf numFmtId="0" fontId="3" fillId="4" borderId="25" xfId="0" applyFont="1" applyFill="1" applyBorder="1" applyAlignment="1">
      <alignment horizontal="center"/>
    </xf>
    <xf numFmtId="0" fontId="3" fillId="0" borderId="25" xfId="0" applyFont="1" applyBorder="1" applyAlignment="1">
      <alignment horizontal="center"/>
    </xf>
  </cellXfs>
  <cellStyles count="3">
    <cellStyle name="Komma" xfId="1" builtinId="3"/>
    <cellStyle name="Normal" xfId="0" builtinId="0"/>
    <cellStyle name="Prosent" xfId="2" builtinId="5"/>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03"/>
  <sheetViews>
    <sheetView showGridLines="0" zoomScale="115" zoomScaleNormal="115" workbookViewId="0">
      <selection activeCell="J17" sqref="J17"/>
    </sheetView>
  </sheetViews>
  <sheetFormatPr baseColWidth="10" defaultColWidth="11.44140625" defaultRowHeight="14.4" x14ac:dyDescent="0.3"/>
  <cols>
    <col min="1" max="1" width="27.88671875" style="4" customWidth="1"/>
    <col min="2" max="2" width="16.33203125" style="4" customWidth="1"/>
    <col min="3" max="3" width="16.109375" style="4" customWidth="1"/>
    <col min="4" max="4" width="15.109375" style="4" customWidth="1"/>
    <col min="5" max="6" width="17.33203125" style="4" customWidth="1"/>
    <col min="7" max="7" width="19.44140625" style="11" customWidth="1"/>
    <col min="8" max="16384" width="11.44140625" style="4"/>
  </cols>
  <sheetData>
    <row r="1" spans="1:7" ht="21" x14ac:dyDescent="0.4">
      <c r="A1" s="54" t="s">
        <v>21</v>
      </c>
      <c r="B1" s="54"/>
      <c r="C1" s="54"/>
      <c r="D1" s="54"/>
      <c r="E1" s="54"/>
      <c r="F1" s="54"/>
      <c r="G1" s="54"/>
    </row>
    <row r="2" spans="1:7" s="16" customFormat="1" ht="21" x14ac:dyDescent="0.4">
      <c r="A2" s="218" t="s">
        <v>138</v>
      </c>
      <c r="B2" s="218"/>
      <c r="C2" s="218"/>
      <c r="D2" s="218"/>
      <c r="E2" s="218"/>
      <c r="F2" s="218"/>
      <c r="G2" s="218"/>
    </row>
    <row r="3" spans="1:7" ht="6.6" customHeight="1" x14ac:dyDescent="0.3"/>
    <row r="4" spans="1:7" ht="18" x14ac:dyDescent="0.35">
      <c r="A4" s="219" t="s">
        <v>20</v>
      </c>
      <c r="B4" s="219"/>
      <c r="C4" s="219"/>
      <c r="D4" s="219"/>
      <c r="E4" s="219"/>
      <c r="F4" s="219"/>
      <c r="G4" s="219"/>
    </row>
    <row r="6" spans="1:7" s="26" customFormat="1" x14ac:dyDescent="0.3">
      <c r="A6" s="49" t="s">
        <v>16</v>
      </c>
      <c r="B6" s="49"/>
      <c r="C6" s="50" t="s">
        <v>23</v>
      </c>
      <c r="D6" s="50" t="s">
        <v>145</v>
      </c>
      <c r="E6" s="50" t="s">
        <v>144</v>
      </c>
      <c r="F6" s="49"/>
      <c r="G6" s="28"/>
    </row>
    <row r="7" spans="1:7" x14ac:dyDescent="0.3">
      <c r="A7" s="14" t="s">
        <v>19</v>
      </c>
      <c r="C7" s="5">
        <f>G30</f>
        <v>0</v>
      </c>
      <c r="D7" s="10">
        <v>3</v>
      </c>
      <c r="E7" s="15">
        <f>C7*D7</f>
        <v>0</v>
      </c>
    </row>
    <row r="8" spans="1:7" x14ac:dyDescent="0.3">
      <c r="A8" s="4" t="s">
        <v>18</v>
      </c>
      <c r="C8" s="5">
        <f>G48</f>
        <v>0</v>
      </c>
      <c r="D8" s="10">
        <v>20</v>
      </c>
      <c r="E8" s="15">
        <f t="shared" ref="E8:E13" si="0">C8*D8</f>
        <v>0</v>
      </c>
    </row>
    <row r="9" spans="1:7" x14ac:dyDescent="0.3">
      <c r="A9" s="17" t="s">
        <v>17</v>
      </c>
      <c r="C9" s="35">
        <f>G56</f>
        <v>0</v>
      </c>
      <c r="D9" s="12">
        <v>20</v>
      </c>
      <c r="E9" s="15">
        <f t="shared" si="0"/>
        <v>0</v>
      </c>
      <c r="F9" s="17"/>
    </row>
    <row r="10" spans="1:7" x14ac:dyDescent="0.3">
      <c r="A10" s="17" t="s">
        <v>26</v>
      </c>
      <c r="C10" s="35">
        <f>G76</f>
        <v>0</v>
      </c>
      <c r="D10" s="12">
        <v>20</v>
      </c>
      <c r="E10" s="15">
        <f t="shared" si="0"/>
        <v>0</v>
      </c>
      <c r="F10" s="17"/>
    </row>
    <row r="11" spans="1:7" x14ac:dyDescent="0.3">
      <c r="A11" s="17" t="s">
        <v>27</v>
      </c>
      <c r="B11" s="17"/>
      <c r="C11" s="35">
        <f>G84</f>
        <v>0</v>
      </c>
      <c r="D11" s="12">
        <v>5</v>
      </c>
      <c r="E11" s="63">
        <f t="shared" si="0"/>
        <v>0</v>
      </c>
      <c r="F11" s="17"/>
    </row>
    <row r="12" spans="1:7" x14ac:dyDescent="0.3">
      <c r="A12" s="17" t="s">
        <v>173</v>
      </c>
      <c r="B12" s="17"/>
      <c r="C12" s="35">
        <f>G95</f>
        <v>0</v>
      </c>
      <c r="D12" s="12">
        <v>20</v>
      </c>
      <c r="E12" s="63">
        <f t="shared" si="0"/>
        <v>0</v>
      </c>
      <c r="F12" s="17"/>
    </row>
    <row r="13" spans="1:7" ht="15" thickBot="1" x14ac:dyDescent="0.35">
      <c r="A13" s="17" t="s">
        <v>174</v>
      </c>
      <c r="B13" s="7"/>
      <c r="C13" s="35">
        <f>G103</f>
        <v>0</v>
      </c>
      <c r="D13" s="12">
        <v>3</v>
      </c>
      <c r="E13" s="63">
        <f t="shared" si="0"/>
        <v>0</v>
      </c>
      <c r="F13" s="17"/>
    </row>
    <row r="14" spans="1:7" s="26" customFormat="1" ht="15" thickBot="1" x14ac:dyDescent="0.35">
      <c r="A14" s="52" t="s">
        <v>39</v>
      </c>
      <c r="C14" s="53">
        <f>SUM(C7:C9)</f>
        <v>0</v>
      </c>
      <c r="D14" s="52"/>
      <c r="E14" s="64">
        <f>SUM(E7:E13)</f>
        <v>0</v>
      </c>
      <c r="F14" s="52"/>
      <c r="G14" s="28"/>
    </row>
    <row r="15" spans="1:7" hidden="1" x14ac:dyDescent="0.3"/>
    <row r="17" spans="1:9" s="19" customFormat="1" ht="16.2" thickBot="1" x14ac:dyDescent="0.35">
      <c r="A17" s="18" t="s">
        <v>24</v>
      </c>
      <c r="G17" s="20"/>
    </row>
    <row r="18" spans="1:9" ht="48" customHeight="1" x14ac:dyDescent="0.3">
      <c r="A18" s="220" t="s">
        <v>132</v>
      </c>
      <c r="B18" s="221"/>
      <c r="C18" s="221"/>
      <c r="D18" s="221"/>
      <c r="E18" s="221"/>
      <c r="F18" s="221"/>
      <c r="G18" s="222"/>
    </row>
    <row r="19" spans="1:9" x14ac:dyDescent="0.3">
      <c r="A19" s="29" t="s">
        <v>63</v>
      </c>
      <c r="B19" s="183" t="s">
        <v>1</v>
      </c>
      <c r="C19" s="27" t="s">
        <v>142</v>
      </c>
      <c r="D19" s="27"/>
      <c r="E19" s="27"/>
      <c r="F19" s="27" t="s">
        <v>29</v>
      </c>
      <c r="G19" s="31" t="s">
        <v>6</v>
      </c>
    </row>
    <row r="20" spans="1:9" x14ac:dyDescent="0.3">
      <c r="A20" s="29"/>
      <c r="B20" s="30"/>
      <c r="C20" s="27">
        <v>2019</v>
      </c>
      <c r="D20" s="27"/>
      <c r="E20" s="27"/>
      <c r="F20" s="30"/>
      <c r="G20" s="31"/>
    </row>
    <row r="21" spans="1:9" x14ac:dyDescent="0.3">
      <c r="A21" s="32"/>
      <c r="B21" s="7"/>
      <c r="C21" s="13" t="s">
        <v>96</v>
      </c>
      <c r="D21" s="13"/>
      <c r="E21" s="13"/>
      <c r="F21" s="13" t="s">
        <v>48</v>
      </c>
      <c r="G21" s="33" t="s">
        <v>11</v>
      </c>
    </row>
    <row r="22" spans="1:9" ht="15.6" x14ac:dyDescent="0.3">
      <c r="A22" s="34" t="s">
        <v>97</v>
      </c>
      <c r="B22" s="17" t="s">
        <v>9</v>
      </c>
      <c r="C22" s="35">
        <f>Grunnlagsdata!D8</f>
        <v>1350</v>
      </c>
      <c r="D22" s="36"/>
      <c r="E22" s="35"/>
      <c r="F22" s="197"/>
      <c r="G22" s="39">
        <f>C22*F22</f>
        <v>0</v>
      </c>
    </row>
    <row r="23" spans="1:9" ht="15.6" x14ac:dyDescent="0.3">
      <c r="A23" s="34" t="s">
        <v>100</v>
      </c>
      <c r="B23" s="17" t="s">
        <v>10</v>
      </c>
      <c r="C23" s="35">
        <f>Grunnlagsdata!D11</f>
        <v>1350</v>
      </c>
      <c r="D23" s="36"/>
      <c r="E23" s="35"/>
      <c r="F23" s="197"/>
      <c r="G23" s="39">
        <f t="shared" ref="G23:G29" si="1">C23*F23</f>
        <v>0</v>
      </c>
    </row>
    <row r="24" spans="1:9" ht="15.6" x14ac:dyDescent="0.3">
      <c r="A24" s="76" t="s">
        <v>102</v>
      </c>
      <c r="B24" s="77" t="s">
        <v>65</v>
      </c>
      <c r="C24" s="165">
        <f>Grunnlagsdata!D13</f>
        <v>650</v>
      </c>
      <c r="D24" s="79"/>
      <c r="E24" s="78"/>
      <c r="F24" s="197"/>
      <c r="G24" s="39">
        <f t="shared" si="1"/>
        <v>0</v>
      </c>
      <c r="H24" s="75"/>
      <c r="I24" s="75"/>
    </row>
    <row r="25" spans="1:9" ht="15.6" x14ac:dyDescent="0.3">
      <c r="A25" s="76" t="s">
        <v>103</v>
      </c>
      <c r="B25" s="77" t="s">
        <v>15</v>
      </c>
      <c r="C25" s="78">
        <f>Grunnlagsdata!D14</f>
        <v>200</v>
      </c>
      <c r="D25" s="79"/>
      <c r="E25" s="78"/>
      <c r="F25" s="197"/>
      <c r="G25" s="39">
        <f t="shared" si="1"/>
        <v>0</v>
      </c>
      <c r="H25" s="75"/>
      <c r="I25" s="75"/>
    </row>
    <row r="26" spans="1:9" ht="15.6" x14ac:dyDescent="0.3">
      <c r="A26" s="34" t="s">
        <v>118</v>
      </c>
      <c r="B26" s="17" t="s">
        <v>8</v>
      </c>
      <c r="C26" s="78">
        <f>Grunnlagsdata!D15</f>
        <v>3000</v>
      </c>
      <c r="D26" s="36"/>
      <c r="E26" s="35"/>
      <c r="F26" s="197"/>
      <c r="G26" s="39">
        <f t="shared" si="1"/>
        <v>0</v>
      </c>
    </row>
    <row r="27" spans="1:9" ht="15.6" x14ac:dyDescent="0.3">
      <c r="A27" s="34" t="s">
        <v>105</v>
      </c>
      <c r="B27" s="17" t="s">
        <v>8</v>
      </c>
      <c r="C27" s="78">
        <f>Grunnlagsdata!D16</f>
        <v>400</v>
      </c>
      <c r="D27" s="36"/>
      <c r="E27" s="35"/>
      <c r="F27" s="197"/>
      <c r="G27" s="39">
        <f t="shared" si="1"/>
        <v>0</v>
      </c>
    </row>
    <row r="28" spans="1:9" ht="15.6" x14ac:dyDescent="0.3">
      <c r="A28" s="34" t="s">
        <v>106</v>
      </c>
      <c r="B28" s="17" t="s">
        <v>7</v>
      </c>
      <c r="C28" s="78">
        <f>Grunnlagsdata!D17</f>
        <v>2100</v>
      </c>
      <c r="D28" s="36"/>
      <c r="E28" s="35"/>
      <c r="F28" s="197"/>
      <c r="G28" s="39">
        <f t="shared" si="1"/>
        <v>0</v>
      </c>
    </row>
    <row r="29" spans="1:9" ht="16.2" thickBot="1" x14ac:dyDescent="0.35">
      <c r="A29" s="32" t="s">
        <v>107</v>
      </c>
      <c r="B29" s="7" t="s">
        <v>7</v>
      </c>
      <c r="C29" s="107">
        <f>Grunnlagsdata!D18</f>
        <v>150</v>
      </c>
      <c r="D29" s="9"/>
      <c r="E29" s="65"/>
      <c r="F29" s="197"/>
      <c r="G29" s="39">
        <f t="shared" si="1"/>
        <v>0</v>
      </c>
    </row>
    <row r="30" spans="1:9" s="26" customFormat="1" ht="15" thickBot="1" x14ac:dyDescent="0.35">
      <c r="A30" s="41" t="s">
        <v>32</v>
      </c>
      <c r="B30" s="42"/>
      <c r="C30" s="164">
        <f>SUM(C22:C29)</f>
        <v>9200</v>
      </c>
      <c r="D30" s="45"/>
      <c r="E30" s="43"/>
      <c r="F30" s="45"/>
      <c r="G30" s="48">
        <f>SUM(G22:G29)</f>
        <v>0</v>
      </c>
    </row>
    <row r="31" spans="1:9" hidden="1" x14ac:dyDescent="0.3">
      <c r="A31" s="17"/>
      <c r="C31" s="5"/>
      <c r="D31" s="10"/>
      <c r="E31" s="5"/>
      <c r="F31" s="10"/>
      <c r="G31" s="5"/>
    </row>
    <row r="32" spans="1:9" x14ac:dyDescent="0.3">
      <c r="A32" s="179"/>
      <c r="D32" s="51"/>
      <c r="E32" s="10"/>
      <c r="F32" s="10"/>
    </row>
    <row r="33" spans="1:9" hidden="1" x14ac:dyDescent="0.3">
      <c r="C33" s="5"/>
      <c r="D33" s="6"/>
      <c r="E33" s="5"/>
      <c r="F33" s="5"/>
      <c r="G33" s="5"/>
    </row>
    <row r="34" spans="1:9" x14ac:dyDescent="0.3">
      <c r="C34" s="5"/>
      <c r="D34" s="6"/>
      <c r="E34" s="5"/>
      <c r="F34" s="5"/>
      <c r="G34" s="5"/>
    </row>
    <row r="35" spans="1:9" s="18" customFormat="1" ht="14.25" customHeight="1" thickBot="1" x14ac:dyDescent="0.35">
      <c r="A35" s="18" t="s">
        <v>25</v>
      </c>
      <c r="C35" s="23"/>
      <c r="D35" s="24"/>
      <c r="E35" s="25"/>
      <c r="F35" s="23"/>
      <c r="G35" s="23"/>
    </row>
    <row r="36" spans="1:9" s="26" customFormat="1" ht="47.25" customHeight="1" x14ac:dyDescent="0.3">
      <c r="A36" s="220" t="s">
        <v>153</v>
      </c>
      <c r="B36" s="221"/>
      <c r="C36" s="221"/>
      <c r="D36" s="221"/>
      <c r="E36" s="221"/>
      <c r="F36" s="221"/>
      <c r="G36" s="222"/>
    </row>
    <row r="37" spans="1:9" s="26" customFormat="1" x14ac:dyDescent="0.3">
      <c r="A37" s="29" t="s">
        <v>0</v>
      </c>
      <c r="B37" s="30" t="s">
        <v>1</v>
      </c>
      <c r="C37" s="27" t="s">
        <v>92</v>
      </c>
      <c r="D37" s="46"/>
      <c r="E37" s="47"/>
      <c r="F37" s="27" t="s">
        <v>29</v>
      </c>
      <c r="G37" s="31" t="s">
        <v>6</v>
      </c>
    </row>
    <row r="38" spans="1:9" s="26" customFormat="1" x14ac:dyDescent="0.3">
      <c r="A38" s="29"/>
      <c r="B38" s="30"/>
      <c r="C38" s="80" t="s">
        <v>120</v>
      </c>
      <c r="D38" s="30"/>
      <c r="E38" s="30"/>
      <c r="G38" s="39"/>
    </row>
    <row r="39" spans="1:9" x14ac:dyDescent="0.3">
      <c r="A39" s="32"/>
      <c r="B39" s="7"/>
      <c r="C39" s="13" t="s">
        <v>96</v>
      </c>
      <c r="D39" s="7"/>
      <c r="E39" s="7"/>
      <c r="F39" s="13" t="s">
        <v>13</v>
      </c>
      <c r="G39" s="33" t="s">
        <v>11</v>
      </c>
    </row>
    <row r="40" spans="1:9" ht="15.6" x14ac:dyDescent="0.3">
      <c r="A40" s="34" t="str">
        <f>Grunnlagsdata!B8</f>
        <v>Salen ra</v>
      </c>
      <c r="B40" s="17" t="str">
        <f>Grunnlagsdata!A8</f>
        <v>Bamble</v>
      </c>
      <c r="C40" s="35">
        <f>Grunnlagsdata!N8</f>
        <v>1442</v>
      </c>
      <c r="D40" s="36"/>
      <c r="E40" s="35"/>
      <c r="F40" s="197"/>
      <c r="G40" s="39">
        <f>C40*F40</f>
        <v>0</v>
      </c>
    </row>
    <row r="41" spans="1:9" ht="15.6" x14ac:dyDescent="0.3">
      <c r="A41" s="34" t="str">
        <f>Grunnlagsdata!B9</f>
        <v>Siljan ra</v>
      </c>
      <c r="B41" s="17" t="str">
        <f>Grunnlagsdata!A9</f>
        <v>Siljan</v>
      </c>
      <c r="C41" s="35">
        <f>Grunnlagsdata!N9</f>
        <v>292</v>
      </c>
      <c r="D41" s="36"/>
      <c r="E41" s="35"/>
      <c r="F41" s="197"/>
      <c r="G41" s="39">
        <f t="shared" ref="G41:G47" si="2">C41*F41</f>
        <v>0</v>
      </c>
    </row>
    <row r="42" spans="1:9" ht="15.6" x14ac:dyDescent="0.3">
      <c r="A42" s="34" t="str">
        <f>Grunnlagsdata!B10</f>
        <v>Enga ra</v>
      </c>
      <c r="B42" s="17" t="str">
        <f>Grunnlagsdata!A10</f>
        <v>Sandefjord</v>
      </c>
      <c r="C42" s="35">
        <f>Grunnlagsdata!N10</f>
        <v>1093</v>
      </c>
      <c r="D42" s="36"/>
      <c r="E42" s="35"/>
      <c r="F42" s="197"/>
      <c r="G42" s="39">
        <f t="shared" si="2"/>
        <v>0</v>
      </c>
    </row>
    <row r="43" spans="1:9" ht="15.6" x14ac:dyDescent="0.3">
      <c r="A43" s="34" t="str">
        <f>Grunnlagsdata!B12</f>
        <v>Tønsberg ra</v>
      </c>
      <c r="B43" s="17" t="str">
        <f>Grunnlagsdata!A12</f>
        <v xml:space="preserve">Tønsberg </v>
      </c>
      <c r="C43" s="35">
        <f>Grunnlagsdata!N12</f>
        <v>17762.5</v>
      </c>
      <c r="D43" s="36"/>
      <c r="E43" s="35"/>
      <c r="F43" s="197"/>
      <c r="G43" s="39">
        <f t="shared" si="2"/>
        <v>0</v>
      </c>
    </row>
    <row r="44" spans="1:9" ht="15.6" x14ac:dyDescent="0.3">
      <c r="A44" s="34" t="str">
        <f>Grunnlagsdata!B13</f>
        <v>Bekkevika ra</v>
      </c>
      <c r="B44" s="17" t="str">
        <f>Grunnlagsdata!A13</f>
        <v>Færder</v>
      </c>
      <c r="C44" s="35">
        <f>Grunnlagsdata!N13</f>
        <v>680</v>
      </c>
      <c r="D44" s="79"/>
      <c r="E44" s="78"/>
      <c r="F44" s="197"/>
      <c r="G44" s="39">
        <f t="shared" si="2"/>
        <v>0</v>
      </c>
      <c r="H44" s="75"/>
      <c r="I44" s="75"/>
    </row>
    <row r="45" spans="1:9" ht="15.6" x14ac:dyDescent="0.3">
      <c r="A45" s="34" t="str">
        <f>Grunnlagsdata!B14</f>
        <v>Søbyholmen ra</v>
      </c>
      <c r="B45" s="17" t="str">
        <f>Grunnlagsdata!A14</f>
        <v xml:space="preserve">Tønsberg </v>
      </c>
      <c r="C45" s="35">
        <f>Grunnlagsdata!N14</f>
        <v>200</v>
      </c>
      <c r="D45" s="79"/>
      <c r="E45" s="78"/>
      <c r="F45" s="197"/>
      <c r="G45" s="39">
        <f t="shared" si="2"/>
        <v>0</v>
      </c>
      <c r="H45" s="75"/>
      <c r="I45" s="75"/>
    </row>
    <row r="46" spans="1:9" ht="15.6" x14ac:dyDescent="0.3">
      <c r="A46" s="34" t="str">
        <f>Grunnlagsdata!B17</f>
        <v>Holmestrand ra</v>
      </c>
      <c r="B46" s="17" t="str">
        <f>Grunnlagsdata!A17</f>
        <v>Holmestrand</v>
      </c>
      <c r="C46" s="35">
        <f>Grunnlagsdata!N17</f>
        <v>2415</v>
      </c>
      <c r="D46" s="36"/>
      <c r="E46" s="35"/>
      <c r="F46" s="197"/>
      <c r="G46" s="39">
        <f t="shared" si="2"/>
        <v>0</v>
      </c>
    </row>
    <row r="47" spans="1:9" ht="16.2" thickBot="1" x14ac:dyDescent="0.35">
      <c r="A47" s="32" t="str">
        <f>Grunnlagsdata!B18</f>
        <v>Vike ra</v>
      </c>
      <c r="B47" s="7" t="str">
        <f>Grunnlagsdata!A17</f>
        <v>Holmestrand</v>
      </c>
      <c r="C47" s="8">
        <f>Grunnlagsdata!N18</f>
        <v>150</v>
      </c>
      <c r="D47" s="9"/>
      <c r="E47" s="8"/>
      <c r="F47" s="197"/>
      <c r="G47" s="39">
        <f t="shared" si="2"/>
        <v>0</v>
      </c>
    </row>
    <row r="48" spans="1:9" s="26" customFormat="1" ht="15" thickBot="1" x14ac:dyDescent="0.35">
      <c r="A48" s="41" t="s">
        <v>33</v>
      </c>
      <c r="B48" s="42"/>
      <c r="C48" s="43">
        <f>SUM(C40:C47)</f>
        <v>24034.5</v>
      </c>
      <c r="D48" s="42"/>
      <c r="E48" s="42"/>
      <c r="F48" s="42"/>
      <c r="G48" s="48">
        <f>SUM(G40:G47)</f>
        <v>0</v>
      </c>
    </row>
    <row r="51" spans="1:7" s="18" customFormat="1" ht="16.2" thickBot="1" x14ac:dyDescent="0.35">
      <c r="A51" s="21" t="s">
        <v>30</v>
      </c>
      <c r="G51" s="22"/>
    </row>
    <row r="52" spans="1:7" ht="34.5" customHeight="1" x14ac:dyDescent="0.3">
      <c r="A52" s="220" t="s">
        <v>133</v>
      </c>
      <c r="B52" s="221"/>
      <c r="C52" s="221"/>
      <c r="D52" s="221"/>
      <c r="E52" s="221"/>
      <c r="F52" s="221"/>
      <c r="G52" s="222"/>
    </row>
    <row r="53" spans="1:7" s="26" customFormat="1" x14ac:dyDescent="0.3">
      <c r="A53" s="37"/>
      <c r="B53" s="30"/>
      <c r="C53" s="27" t="s">
        <v>92</v>
      </c>
      <c r="D53" s="27" t="s">
        <v>2</v>
      </c>
      <c r="E53" s="27" t="s">
        <v>3</v>
      </c>
      <c r="F53" s="27" t="s">
        <v>29</v>
      </c>
      <c r="G53" s="31" t="s">
        <v>6</v>
      </c>
    </row>
    <row r="54" spans="1:7" x14ac:dyDescent="0.3">
      <c r="A54" s="38"/>
      <c r="B54" s="17"/>
      <c r="C54" s="12" t="s">
        <v>120</v>
      </c>
      <c r="D54" s="12" t="s">
        <v>119</v>
      </c>
      <c r="E54" s="12" t="s">
        <v>120</v>
      </c>
      <c r="F54" s="17"/>
      <c r="G54" s="39"/>
    </row>
    <row r="55" spans="1:7" ht="15" thickBot="1" x14ac:dyDescent="0.35">
      <c r="A55" s="38"/>
      <c r="B55" s="17"/>
      <c r="C55" s="12" t="s">
        <v>112</v>
      </c>
      <c r="D55" s="12" t="s">
        <v>4</v>
      </c>
      <c r="E55" s="12" t="s">
        <v>113</v>
      </c>
      <c r="F55" s="12" t="s">
        <v>5</v>
      </c>
      <c r="G55" s="39" t="s">
        <v>11</v>
      </c>
    </row>
    <row r="56" spans="1:7" s="26" customFormat="1" ht="16.2" thickBot="1" x14ac:dyDescent="0.35">
      <c r="A56" s="58" t="s">
        <v>28</v>
      </c>
      <c r="B56" s="59" t="s">
        <v>162</v>
      </c>
      <c r="C56" s="106">
        <f>Grunnlagsdata!M19</f>
        <v>29662</v>
      </c>
      <c r="D56" s="61">
        <v>0.25387500000000002</v>
      </c>
      <c r="E56" s="60">
        <f>Grunnlagsdata!P19</f>
        <v>7389.8330000000005</v>
      </c>
      <c r="F56" s="198"/>
      <c r="G56" s="48">
        <f t="shared" ref="G56" si="3">E56*F56</f>
        <v>0</v>
      </c>
    </row>
    <row r="57" spans="1:7" x14ac:dyDescent="0.3">
      <c r="A57" s="17"/>
      <c r="B57" s="17"/>
      <c r="C57" s="17"/>
      <c r="D57" s="17"/>
      <c r="E57" s="17"/>
      <c r="F57" s="17"/>
      <c r="G57" s="66"/>
    </row>
    <row r="58" spans="1:7" ht="15.6" x14ac:dyDescent="0.3">
      <c r="A58" s="88" t="s">
        <v>61</v>
      </c>
      <c r="B58" s="7"/>
      <c r="C58" s="7"/>
      <c r="D58" s="7"/>
      <c r="E58" s="7"/>
      <c r="F58" s="7"/>
      <c r="G58" s="86"/>
    </row>
    <row r="59" spans="1:7" ht="16.2" thickBot="1" x14ac:dyDescent="0.35">
      <c r="A59" s="87" t="s">
        <v>31</v>
      </c>
      <c r="B59" s="18"/>
      <c r="C59" s="18"/>
      <c r="D59" s="18"/>
      <c r="E59" s="18"/>
      <c r="F59" s="18"/>
      <c r="G59" s="22"/>
    </row>
    <row r="60" spans="1:7" ht="51.75" customHeight="1" x14ac:dyDescent="0.3">
      <c r="A60" s="220" t="s">
        <v>134</v>
      </c>
      <c r="B60" s="221"/>
      <c r="C60" s="221"/>
      <c r="D60" s="221"/>
      <c r="E60" s="221"/>
      <c r="F60" s="221"/>
      <c r="G60" s="222"/>
    </row>
    <row r="61" spans="1:7" x14ac:dyDescent="0.3">
      <c r="A61" s="37"/>
      <c r="B61" s="30"/>
      <c r="C61" s="27" t="s">
        <v>141</v>
      </c>
      <c r="D61" s="27" t="s">
        <v>2</v>
      </c>
      <c r="E61" s="27" t="s">
        <v>3</v>
      </c>
      <c r="F61" s="27" t="s">
        <v>29</v>
      </c>
      <c r="G61" s="31" t="s">
        <v>6</v>
      </c>
    </row>
    <row r="62" spans="1:7" x14ac:dyDescent="0.3">
      <c r="A62" s="38"/>
      <c r="B62" s="17"/>
      <c r="C62" s="12" t="s">
        <v>120</v>
      </c>
      <c r="D62" s="12" t="s">
        <v>119</v>
      </c>
      <c r="E62" s="12" t="s">
        <v>120</v>
      </c>
      <c r="F62" s="17"/>
      <c r="G62" s="39"/>
    </row>
    <row r="63" spans="1:7" ht="15" thickBot="1" x14ac:dyDescent="0.35">
      <c r="A63" s="40"/>
      <c r="B63" s="7"/>
      <c r="C63" s="12" t="s">
        <v>112</v>
      </c>
      <c r="D63" s="12" t="s">
        <v>4</v>
      </c>
      <c r="E63" s="12" t="s">
        <v>113</v>
      </c>
      <c r="F63" s="13" t="s">
        <v>5</v>
      </c>
      <c r="G63" s="39" t="s">
        <v>11</v>
      </c>
    </row>
    <row r="64" spans="1:7" ht="16.2" thickBot="1" x14ac:dyDescent="0.35">
      <c r="A64" s="41" t="s">
        <v>34</v>
      </c>
      <c r="B64" s="42" t="s">
        <v>162</v>
      </c>
      <c r="C64" s="60">
        <f>C56</f>
        <v>29662</v>
      </c>
      <c r="D64" s="61">
        <f>D56</f>
        <v>0.25387500000000002</v>
      </c>
      <c r="E64" s="174">
        <f>E56</f>
        <v>7389.8330000000005</v>
      </c>
      <c r="F64" s="198"/>
      <c r="G64" s="67">
        <f t="shared" ref="G64" si="4">E64*F64</f>
        <v>0</v>
      </c>
    </row>
    <row r="65" spans="1:14" x14ac:dyDescent="0.3">
      <c r="A65" s="34"/>
      <c r="B65" s="17"/>
      <c r="C65" s="17"/>
      <c r="D65" s="17"/>
      <c r="E65" s="17"/>
      <c r="F65" s="17"/>
      <c r="G65" s="39"/>
    </row>
    <row r="66" spans="1:14" ht="16.2" thickBot="1" x14ac:dyDescent="0.35">
      <c r="A66" s="57" t="s">
        <v>180</v>
      </c>
      <c r="B66" s="17"/>
      <c r="C66" s="17"/>
      <c r="D66" s="17"/>
      <c r="E66" s="17"/>
      <c r="F66" s="17"/>
      <c r="G66" s="39"/>
    </row>
    <row r="67" spans="1:14" ht="69.75" customHeight="1" x14ac:dyDescent="0.3">
      <c r="A67" s="220" t="s">
        <v>135</v>
      </c>
      <c r="B67" s="221"/>
      <c r="C67" s="221"/>
      <c r="D67" s="221"/>
      <c r="E67" s="221"/>
      <c r="F67" s="221"/>
      <c r="G67" s="222"/>
    </row>
    <row r="68" spans="1:14" ht="15" thickBot="1" x14ac:dyDescent="0.35">
      <c r="A68" s="56"/>
      <c r="B68" s="52"/>
      <c r="C68" s="12" t="s">
        <v>112</v>
      </c>
      <c r="D68" s="12" t="s">
        <v>4</v>
      </c>
      <c r="E68" s="12" t="s">
        <v>113</v>
      </c>
      <c r="F68" s="12" t="s">
        <v>5</v>
      </c>
      <c r="G68" s="39" t="s">
        <v>11</v>
      </c>
      <c r="N68" s="17"/>
    </row>
    <row r="69" spans="1:14" ht="16.2" thickBot="1" x14ac:dyDescent="0.35">
      <c r="A69" s="41" t="s">
        <v>35</v>
      </c>
      <c r="B69" s="59" t="s">
        <v>178</v>
      </c>
      <c r="C69" s="60">
        <v>300</v>
      </c>
      <c r="D69" s="61">
        <v>0.25</v>
      </c>
      <c r="E69" s="60">
        <f>C69*D69</f>
        <v>75</v>
      </c>
      <c r="F69" s="198"/>
      <c r="G69" s="67">
        <f>E69*F69</f>
        <v>0</v>
      </c>
      <c r="N69" s="17"/>
    </row>
    <row r="70" spans="1:14" x14ac:dyDescent="0.3">
      <c r="A70" s="34"/>
      <c r="B70" s="17"/>
      <c r="C70" s="17"/>
      <c r="D70" s="17"/>
      <c r="E70" s="17"/>
      <c r="F70" s="17"/>
      <c r="G70" s="39"/>
    </row>
    <row r="71" spans="1:14" ht="16.2" thickBot="1" x14ac:dyDescent="0.35">
      <c r="A71" s="57" t="s">
        <v>179</v>
      </c>
      <c r="B71" s="17"/>
      <c r="C71" s="17"/>
      <c r="D71" s="17"/>
      <c r="E71" s="17"/>
      <c r="F71" s="17"/>
      <c r="G71" s="39"/>
    </row>
    <row r="72" spans="1:14" ht="69" customHeight="1" x14ac:dyDescent="0.3">
      <c r="A72" s="220" t="s">
        <v>136</v>
      </c>
      <c r="B72" s="221"/>
      <c r="C72" s="221"/>
      <c r="D72" s="221"/>
      <c r="E72" s="221"/>
      <c r="F72" s="221"/>
      <c r="G72" s="222"/>
    </row>
    <row r="73" spans="1:14" ht="15" thickBot="1" x14ac:dyDescent="0.35">
      <c r="A73" s="56"/>
      <c r="B73" s="52"/>
      <c r="C73" s="12" t="s">
        <v>112</v>
      </c>
      <c r="D73" s="12" t="s">
        <v>4</v>
      </c>
      <c r="E73" s="12" t="s">
        <v>113</v>
      </c>
      <c r="F73" s="12" t="s">
        <v>5</v>
      </c>
      <c r="G73" s="39" t="s">
        <v>11</v>
      </c>
    </row>
    <row r="74" spans="1:14" ht="16.2" thickBot="1" x14ac:dyDescent="0.35">
      <c r="A74" s="41" t="s">
        <v>36</v>
      </c>
      <c r="B74" s="59" t="s">
        <v>162</v>
      </c>
      <c r="C74" s="60">
        <v>100</v>
      </c>
      <c r="D74" s="61">
        <v>0.25</v>
      </c>
      <c r="E74" s="60">
        <f>C74*D74</f>
        <v>25</v>
      </c>
      <c r="F74" s="198"/>
      <c r="G74" s="67">
        <f>E74*F74</f>
        <v>0</v>
      </c>
    </row>
    <row r="75" spans="1:14" ht="20.25" customHeight="1" thickBot="1" x14ac:dyDescent="0.35">
      <c r="A75" s="29"/>
      <c r="B75" s="30"/>
      <c r="C75" s="55"/>
      <c r="D75" s="46"/>
      <c r="E75" s="55"/>
      <c r="F75" s="55"/>
      <c r="G75" s="62"/>
    </row>
    <row r="76" spans="1:14" ht="15" thickBot="1" x14ac:dyDescent="0.35">
      <c r="A76" s="58" t="s">
        <v>37</v>
      </c>
      <c r="B76" s="59"/>
      <c r="C76" s="60"/>
      <c r="D76" s="61"/>
      <c r="E76" s="60"/>
      <c r="F76" s="60"/>
      <c r="G76" s="48">
        <f>G74+G69+G64</f>
        <v>0</v>
      </c>
    </row>
    <row r="79" spans="1:14" ht="16.2" thickBot="1" x14ac:dyDescent="0.35">
      <c r="A79" s="18" t="s">
        <v>143</v>
      </c>
    </row>
    <row r="80" spans="1:14" ht="32.25" customHeight="1" x14ac:dyDescent="0.3">
      <c r="A80" s="220" t="s">
        <v>137</v>
      </c>
      <c r="B80" s="221"/>
      <c r="C80" s="221"/>
      <c r="D80" s="221"/>
      <c r="E80" s="221"/>
      <c r="F80" s="221"/>
      <c r="G80" s="222"/>
    </row>
    <row r="81" spans="1:7" ht="28.8" x14ac:dyDescent="0.3">
      <c r="A81" s="38"/>
      <c r="B81" s="17"/>
      <c r="C81" s="196" t="s">
        <v>163</v>
      </c>
      <c r="D81" s="27" t="s">
        <v>2</v>
      </c>
      <c r="E81" s="196" t="s">
        <v>164</v>
      </c>
      <c r="F81" s="27" t="s">
        <v>29</v>
      </c>
      <c r="G81" s="31" t="s">
        <v>6</v>
      </c>
    </row>
    <row r="82" spans="1:7" x14ac:dyDescent="0.3">
      <c r="A82" s="38"/>
      <c r="B82" s="17"/>
      <c r="C82" s="12">
        <v>2040</v>
      </c>
      <c r="D82" s="12" t="s">
        <v>119</v>
      </c>
      <c r="E82" s="12">
        <v>2040</v>
      </c>
      <c r="F82" s="17"/>
      <c r="G82" s="39"/>
    </row>
    <row r="83" spans="1:7" ht="15" thickBot="1" x14ac:dyDescent="0.35">
      <c r="A83" s="40"/>
      <c r="B83" s="7"/>
      <c r="C83" s="13" t="s">
        <v>112</v>
      </c>
      <c r="D83" s="13" t="s">
        <v>4</v>
      </c>
      <c r="E83" s="13" t="s">
        <v>113</v>
      </c>
      <c r="F83" s="13" t="s">
        <v>5</v>
      </c>
      <c r="G83" s="39" t="s">
        <v>11</v>
      </c>
    </row>
    <row r="84" spans="1:7" s="26" customFormat="1" ht="16.2" thickBot="1" x14ac:dyDescent="0.35">
      <c r="A84" s="41" t="s">
        <v>12</v>
      </c>
      <c r="B84" s="42" t="s">
        <v>162</v>
      </c>
      <c r="C84" s="108">
        <f>Grunnlagsdata!G19</f>
        <v>31780</v>
      </c>
      <c r="D84" s="44">
        <f>D56</f>
        <v>0.25387500000000002</v>
      </c>
      <c r="E84" s="43">
        <f>Grunnlagsdata!C19*Grunnlagsdata!G19</f>
        <v>7915.4283546325878</v>
      </c>
      <c r="F84" s="198"/>
      <c r="G84" s="48">
        <f t="shared" ref="G84" si="5">E84*F84</f>
        <v>0</v>
      </c>
    </row>
    <row r="87" spans="1:7" ht="16.2" thickBot="1" x14ac:dyDescent="0.35">
      <c r="A87" s="18" t="s">
        <v>181</v>
      </c>
    </row>
    <row r="88" spans="1:7" ht="32.25" customHeight="1" x14ac:dyDescent="0.3">
      <c r="A88" s="220" t="s">
        <v>182</v>
      </c>
      <c r="B88" s="221"/>
      <c r="C88" s="221"/>
      <c r="D88" s="221"/>
      <c r="E88" s="221"/>
      <c r="F88" s="221"/>
      <c r="G88" s="222"/>
    </row>
    <row r="89" spans="1:7" x14ac:dyDescent="0.3">
      <c r="A89" s="56" t="s">
        <v>165</v>
      </c>
      <c r="B89" s="199"/>
      <c r="C89" s="199"/>
      <c r="D89" s="199"/>
      <c r="E89" s="217" t="s">
        <v>166</v>
      </c>
      <c r="F89" s="217" t="s">
        <v>167</v>
      </c>
      <c r="G89" s="202" t="s">
        <v>6</v>
      </c>
    </row>
    <row r="90" spans="1:7" x14ac:dyDescent="0.3">
      <c r="A90" s="34" t="s">
        <v>168</v>
      </c>
      <c r="B90" s="17"/>
      <c r="C90" s="17"/>
      <c r="D90" s="17"/>
      <c r="E90" s="208"/>
      <c r="F90" s="12">
        <v>50</v>
      </c>
      <c r="G90" s="201">
        <f>E90*F90</f>
        <v>0</v>
      </c>
    </row>
    <row r="91" spans="1:7" x14ac:dyDescent="0.3">
      <c r="A91" s="34" t="s">
        <v>169</v>
      </c>
      <c r="B91" s="17"/>
      <c r="C91" s="17"/>
      <c r="D91" s="17"/>
      <c r="E91" s="207"/>
      <c r="F91" s="12">
        <v>50</v>
      </c>
      <c r="G91" s="201">
        <f t="shared" ref="G91:G94" si="6">E91*F91</f>
        <v>0</v>
      </c>
    </row>
    <row r="92" spans="1:7" x14ac:dyDescent="0.3">
      <c r="A92" s="34" t="s">
        <v>170</v>
      </c>
      <c r="B92" s="17"/>
      <c r="C92" s="17"/>
      <c r="D92" s="17"/>
      <c r="E92" s="207"/>
      <c r="F92" s="12">
        <v>50</v>
      </c>
      <c r="G92" s="201">
        <f t="shared" si="6"/>
        <v>0</v>
      </c>
    </row>
    <row r="93" spans="1:7" x14ac:dyDescent="0.3">
      <c r="A93" s="34" t="s">
        <v>171</v>
      </c>
      <c r="B93" s="17"/>
      <c r="C93" s="17"/>
      <c r="D93" s="17"/>
      <c r="E93" s="207"/>
      <c r="F93" s="12">
        <v>50</v>
      </c>
      <c r="G93" s="201">
        <f t="shared" si="6"/>
        <v>0</v>
      </c>
    </row>
    <row r="94" spans="1:7" ht="15" thickBot="1" x14ac:dyDescent="0.35">
      <c r="A94" s="32" t="s">
        <v>172</v>
      </c>
      <c r="B94" s="7"/>
      <c r="C94" s="7"/>
      <c r="D94" s="7"/>
      <c r="E94" s="207"/>
      <c r="F94" s="13">
        <v>50</v>
      </c>
      <c r="G94" s="201">
        <f t="shared" si="6"/>
        <v>0</v>
      </c>
    </row>
    <row r="95" spans="1:7" s="26" customFormat="1" ht="15" thickBot="1" x14ac:dyDescent="0.35">
      <c r="A95" s="41" t="s">
        <v>64</v>
      </c>
      <c r="B95" s="42"/>
      <c r="C95" s="42"/>
      <c r="D95" s="42"/>
      <c r="E95" s="42"/>
      <c r="F95" s="45">
        <f>SUM(F90:F94)</f>
        <v>250</v>
      </c>
      <c r="G95" s="200">
        <f>SUM(G90:G94)</f>
        <v>0</v>
      </c>
    </row>
    <row r="98" spans="1:7" s="26" customFormat="1" ht="15" thickBot="1" x14ac:dyDescent="0.35">
      <c r="A98" s="26" t="s">
        <v>185</v>
      </c>
      <c r="G98" s="28"/>
    </row>
    <row r="99" spans="1:7" ht="21.75" customHeight="1" x14ac:dyDescent="0.3">
      <c r="A99" s="220" t="s">
        <v>186</v>
      </c>
      <c r="B99" s="221"/>
      <c r="C99" s="221"/>
      <c r="D99" s="221"/>
      <c r="E99" s="221"/>
      <c r="F99" s="221"/>
      <c r="G99" s="222"/>
    </row>
    <row r="100" spans="1:7" s="26" customFormat="1" x14ac:dyDescent="0.3">
      <c r="A100" s="56" t="s">
        <v>175</v>
      </c>
      <c r="B100" s="199"/>
      <c r="C100" s="199"/>
      <c r="D100" s="217" t="s">
        <v>112</v>
      </c>
      <c r="E100" s="217" t="s">
        <v>48</v>
      </c>
      <c r="F100" s="217" t="s">
        <v>183</v>
      </c>
      <c r="G100" s="202" t="s">
        <v>6</v>
      </c>
    </row>
    <row r="101" spans="1:7" s="26" customFormat="1" x14ac:dyDescent="0.3">
      <c r="A101" s="76" t="s">
        <v>176</v>
      </c>
      <c r="B101" s="30"/>
      <c r="C101" s="30"/>
      <c r="D101" s="30"/>
      <c r="E101" s="30"/>
      <c r="F101" s="207"/>
      <c r="G101" s="206">
        <f>F101</f>
        <v>0</v>
      </c>
    </row>
    <row r="102" spans="1:7" ht="15" thickBot="1" x14ac:dyDescent="0.35">
      <c r="A102" s="32" t="s">
        <v>177</v>
      </c>
      <c r="B102" s="7"/>
      <c r="C102" s="7"/>
      <c r="D102" s="13">
        <v>500</v>
      </c>
      <c r="E102" s="207"/>
      <c r="F102" s="7"/>
      <c r="G102" s="205">
        <f>D102*E102</f>
        <v>0</v>
      </c>
    </row>
    <row r="103" spans="1:7" ht="15" thickBot="1" x14ac:dyDescent="0.35">
      <c r="A103" s="203" t="s">
        <v>64</v>
      </c>
      <c r="B103" s="204"/>
      <c r="C103" s="204"/>
      <c r="D103" s="204"/>
      <c r="E103" s="204"/>
      <c r="F103" s="204"/>
      <c r="G103" s="200">
        <f>SUM(G101:G102)</f>
        <v>0</v>
      </c>
    </row>
  </sheetData>
  <sheetProtection algorithmName="SHA-512" hashValue="5bR2ef/e+mQ+tcteW+zxwZnAbG1vW1uB5Ob50G+Lijmio5RBSfOIn9cW7Zxe8DOGT7bt9LHjfrtpKgdyeap6sg==" saltValue="3n0U282M+1Ovgm/RJG9YDQ==" spinCount="100000" sheet="1" objects="1" scenarios="1"/>
  <mergeCells count="11">
    <mergeCell ref="A88:G88"/>
    <mergeCell ref="A99:G99"/>
    <mergeCell ref="A18:G18"/>
    <mergeCell ref="A52:G52"/>
    <mergeCell ref="A36:G36"/>
    <mergeCell ref="A80:G80"/>
    <mergeCell ref="A2:G2"/>
    <mergeCell ref="A4:G4"/>
    <mergeCell ref="A60:G60"/>
    <mergeCell ref="A67:G67"/>
    <mergeCell ref="A72:G72"/>
  </mergeCell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
  <sheetViews>
    <sheetView workbookViewId="0">
      <selection activeCell="J25" sqref="J25"/>
    </sheetView>
  </sheetViews>
  <sheetFormatPr baseColWidth="10" defaultRowHeight="14.4" x14ac:dyDescent="0.3"/>
  <sheetData>
    <row r="1" spans="1:7" s="4" customFormat="1" ht="21" x14ac:dyDescent="0.4">
      <c r="A1" s="223" t="s">
        <v>21</v>
      </c>
      <c r="B1" s="223"/>
      <c r="C1" s="223"/>
      <c r="D1" s="223"/>
      <c r="E1" s="223"/>
      <c r="F1" s="223"/>
      <c r="G1" s="223"/>
    </row>
    <row r="2" spans="1:7" s="16" customFormat="1" ht="21" x14ac:dyDescent="0.4">
      <c r="A2" s="218" t="s">
        <v>22</v>
      </c>
      <c r="B2" s="218"/>
      <c r="C2" s="218"/>
      <c r="D2" s="218"/>
      <c r="E2" s="218"/>
      <c r="F2" s="218"/>
      <c r="G2" s="218"/>
    </row>
    <row r="3" spans="1:7" ht="4.5" customHeight="1" x14ac:dyDescent="0.3"/>
    <row r="4" spans="1:7" s="4" customFormat="1" ht="18" x14ac:dyDescent="0.35">
      <c r="A4" s="219" t="s">
        <v>38</v>
      </c>
      <c r="B4" s="219"/>
      <c r="C4" s="219"/>
      <c r="D4" s="219"/>
      <c r="E4" s="219"/>
      <c r="F4" s="219"/>
      <c r="G4" s="219"/>
    </row>
  </sheetData>
  <mergeCells count="3">
    <mergeCell ref="A1:G1"/>
    <mergeCell ref="A2:G2"/>
    <mergeCell ref="A4: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1"/>
  <sheetViews>
    <sheetView showGridLines="0" workbookViewId="0">
      <selection activeCell="B4" sqref="B4"/>
    </sheetView>
  </sheetViews>
  <sheetFormatPr baseColWidth="10" defaultRowHeight="14.4" x14ac:dyDescent="0.3"/>
  <cols>
    <col min="1" max="1" width="5.33203125" customWidth="1"/>
    <col min="2" max="2" width="60.44140625" customWidth="1"/>
    <col min="3" max="3" width="20.5546875" customWidth="1"/>
    <col min="4" max="4" width="19.88671875" customWidth="1"/>
    <col min="5" max="5" width="19.109375" customWidth="1"/>
    <col min="6" max="6" width="20.33203125" customWidth="1"/>
  </cols>
  <sheetData>
    <row r="1" spans="1:14" ht="21" x14ac:dyDescent="0.4">
      <c r="A1" s="233" t="s">
        <v>21</v>
      </c>
      <c r="B1" s="234"/>
      <c r="C1" s="234"/>
      <c r="D1" s="234"/>
      <c r="E1" s="234"/>
      <c r="F1" s="234"/>
      <c r="G1" s="72"/>
      <c r="H1" s="72"/>
      <c r="I1" s="72"/>
      <c r="J1" s="72"/>
      <c r="K1" s="72"/>
      <c r="L1" s="72"/>
      <c r="M1" s="72"/>
      <c r="N1" s="72"/>
    </row>
    <row r="2" spans="1:14" ht="21" x14ac:dyDescent="0.4">
      <c r="A2" s="235" t="s">
        <v>138</v>
      </c>
      <c r="B2" s="234"/>
      <c r="C2" s="234"/>
      <c r="D2" s="234"/>
      <c r="E2" s="234"/>
      <c r="F2" s="234"/>
      <c r="G2" s="72"/>
      <c r="H2" s="72"/>
      <c r="I2" s="72"/>
      <c r="J2" s="72"/>
      <c r="K2" s="72"/>
      <c r="L2" s="72"/>
      <c r="M2" s="72"/>
      <c r="N2" s="72"/>
    </row>
    <row r="3" spans="1:14" s="4" customFormat="1" ht="11.4" customHeight="1" x14ac:dyDescent="0.4">
      <c r="A3" s="168"/>
      <c r="B3" s="169"/>
      <c r="C3" s="169"/>
      <c r="D3" s="169"/>
      <c r="E3" s="169"/>
      <c r="F3" s="169"/>
      <c r="G3" s="169"/>
      <c r="H3" s="169"/>
      <c r="I3" s="169"/>
      <c r="J3" s="169"/>
      <c r="K3" s="169"/>
      <c r="L3" s="169"/>
      <c r="M3" s="169"/>
      <c r="N3" s="169"/>
    </row>
    <row r="4" spans="1:14" ht="18" x14ac:dyDescent="0.35">
      <c r="A4" s="73" t="s">
        <v>140</v>
      </c>
      <c r="B4" s="73"/>
      <c r="C4" s="73"/>
      <c r="D4" s="73"/>
      <c r="E4" s="73"/>
      <c r="F4" s="73"/>
      <c r="G4" s="72"/>
      <c r="H4" s="72"/>
      <c r="I4" s="72"/>
      <c r="J4" s="72"/>
      <c r="K4" s="72"/>
      <c r="L4" s="72"/>
      <c r="M4" s="72"/>
      <c r="N4" s="72"/>
    </row>
    <row r="5" spans="1:14" ht="57" customHeight="1" x14ac:dyDescent="0.3">
      <c r="A5" s="239" t="s">
        <v>117</v>
      </c>
      <c r="B5" s="240"/>
      <c r="C5" s="240"/>
      <c r="D5" s="240"/>
      <c r="E5" s="240"/>
      <c r="F5" s="241"/>
    </row>
    <row r="6" spans="1:14" ht="15.6" customHeight="1" x14ac:dyDescent="0.3">
      <c r="A6" s="170"/>
      <c r="B6" s="170"/>
      <c r="C6" s="163"/>
      <c r="D6" s="163"/>
      <c r="E6" s="163"/>
      <c r="F6" s="171"/>
    </row>
    <row r="7" spans="1:14" s="123" customFormat="1" ht="18" customHeight="1" x14ac:dyDescent="0.3">
      <c r="A7" s="166">
        <v>1</v>
      </c>
      <c r="B7" s="109" t="s">
        <v>75</v>
      </c>
      <c r="C7" s="162" t="s">
        <v>68</v>
      </c>
      <c r="D7" s="160" t="s">
        <v>71</v>
      </c>
      <c r="E7" s="161"/>
    </row>
    <row r="8" spans="1:14" s="69" customFormat="1" ht="20.100000000000001" customHeight="1" x14ac:dyDescent="0.3">
      <c r="A8" s="74" t="s">
        <v>55</v>
      </c>
      <c r="B8" s="121" t="s">
        <v>93</v>
      </c>
      <c r="C8" s="209"/>
      <c r="D8" s="136" t="s">
        <v>112</v>
      </c>
      <c r="E8" s="116"/>
      <c r="F8" s="116"/>
      <c r="G8" s="116"/>
      <c r="H8" s="116"/>
      <c r="I8" s="116"/>
      <c r="J8" s="116"/>
    </row>
    <row r="9" spans="1:14" s="69" customFormat="1" ht="20.100000000000001" customHeight="1" x14ac:dyDescent="0.3">
      <c r="A9" s="74" t="s">
        <v>56</v>
      </c>
      <c r="B9" s="68" t="s">
        <v>49</v>
      </c>
      <c r="C9" s="210"/>
      <c r="D9" s="136" t="s">
        <v>4</v>
      </c>
      <c r="E9" s="116"/>
      <c r="F9" s="116"/>
      <c r="G9" s="116"/>
      <c r="H9" s="116"/>
      <c r="I9" s="116"/>
      <c r="J9" s="116"/>
    </row>
    <row r="10" spans="1:14" s="82" customFormat="1" ht="20.100000000000001" customHeight="1" x14ac:dyDescent="0.3">
      <c r="A10" s="126" t="s">
        <v>57</v>
      </c>
      <c r="B10" s="81" t="s">
        <v>50</v>
      </c>
      <c r="C10" s="113">
        <f>C8*C9</f>
        <v>0</v>
      </c>
      <c r="D10" s="143" t="s">
        <v>113</v>
      </c>
      <c r="E10" s="144"/>
    </row>
    <row r="11" spans="1:14" s="82" customFormat="1" ht="20.100000000000001" customHeight="1" x14ac:dyDescent="0.3">
      <c r="A11" s="129"/>
      <c r="B11" s="110"/>
      <c r="C11" s="130"/>
    </row>
    <row r="12" spans="1:14" s="82" customFormat="1" ht="20.100000000000001" customHeight="1" x14ac:dyDescent="0.3">
      <c r="A12" s="74"/>
      <c r="B12" s="111"/>
      <c r="C12" s="112"/>
    </row>
    <row r="13" spans="1:14" s="115" customFormat="1" ht="20.100000000000001" customHeight="1" x14ac:dyDescent="0.3">
      <c r="A13" s="124" t="s">
        <v>76</v>
      </c>
      <c r="B13" s="109" t="s">
        <v>67</v>
      </c>
      <c r="C13" s="125" t="s">
        <v>68</v>
      </c>
      <c r="D13" s="125" t="s">
        <v>69</v>
      </c>
      <c r="E13" s="138" t="s">
        <v>71</v>
      </c>
    </row>
    <row r="14" spans="1:14" s="82" customFormat="1" ht="20.100000000000001" customHeight="1" x14ac:dyDescent="0.3">
      <c r="A14" s="74" t="s">
        <v>58</v>
      </c>
      <c r="B14" s="121" t="s">
        <v>70</v>
      </c>
      <c r="C14" s="209"/>
      <c r="D14" s="209"/>
      <c r="E14" s="140" t="s">
        <v>112</v>
      </c>
    </row>
    <row r="15" spans="1:14" s="82" customFormat="1" ht="20.100000000000001" customHeight="1" x14ac:dyDescent="0.3">
      <c r="A15" s="74" t="s">
        <v>59</v>
      </c>
      <c r="B15" s="68" t="s">
        <v>49</v>
      </c>
      <c r="C15" s="211"/>
      <c r="D15" s="84"/>
      <c r="E15" s="140" t="s">
        <v>4</v>
      </c>
    </row>
    <row r="16" spans="1:14" s="82" customFormat="1" ht="20.100000000000001" customHeight="1" x14ac:dyDescent="0.3">
      <c r="A16" s="126" t="s">
        <v>77</v>
      </c>
      <c r="B16" s="81" t="s">
        <v>114</v>
      </c>
      <c r="C16" s="113">
        <f>C14*C15</f>
        <v>0</v>
      </c>
      <c r="D16" s="141"/>
      <c r="E16" s="142" t="s">
        <v>113</v>
      </c>
    </row>
    <row r="17" spans="1:10" s="82" customFormat="1" ht="20.100000000000001" customHeight="1" x14ac:dyDescent="0.3">
      <c r="A17" s="129"/>
      <c r="B17" s="111"/>
      <c r="C17" s="114"/>
      <c r="D17" s="84"/>
    </row>
    <row r="18" spans="1:10" s="82" customFormat="1" ht="20.100000000000001" customHeight="1" x14ac:dyDescent="0.3">
      <c r="A18" s="74"/>
      <c r="C18" s="112"/>
    </row>
    <row r="19" spans="1:10" s="115" customFormat="1" ht="20.25" customHeight="1" x14ac:dyDescent="0.3">
      <c r="A19" s="128" t="s">
        <v>78</v>
      </c>
      <c r="B19" s="127" t="s">
        <v>79</v>
      </c>
      <c r="C19" s="125" t="s">
        <v>68</v>
      </c>
      <c r="D19" s="138" t="s">
        <v>71</v>
      </c>
      <c r="E19" s="125"/>
    </row>
    <row r="20" spans="1:10" s="69" customFormat="1" ht="20.100000000000001" customHeight="1" x14ac:dyDescent="0.3">
      <c r="A20" s="74" t="s">
        <v>45</v>
      </c>
      <c r="B20" s="121" t="s">
        <v>51</v>
      </c>
      <c r="C20" s="212"/>
      <c r="D20" s="136" t="s">
        <v>112</v>
      </c>
    </row>
    <row r="21" spans="1:10" s="69" customFormat="1" ht="20.100000000000001" customHeight="1" x14ac:dyDescent="0.3">
      <c r="A21" s="74" t="s">
        <v>46</v>
      </c>
      <c r="B21" s="68" t="s">
        <v>52</v>
      </c>
      <c r="C21" s="210"/>
      <c r="D21" s="136" t="s">
        <v>4</v>
      </c>
    </row>
    <row r="22" spans="1:10" s="98" customFormat="1" ht="20.100000000000001" customHeight="1" x14ac:dyDescent="0.3">
      <c r="A22" s="126" t="s">
        <v>47</v>
      </c>
      <c r="B22" s="81" t="s">
        <v>115</v>
      </c>
      <c r="C22" s="113">
        <f>C20*C21</f>
        <v>0</v>
      </c>
      <c r="D22" s="145" t="s">
        <v>113</v>
      </c>
      <c r="E22" s="99"/>
    </row>
    <row r="23" spans="1:10" s="98" customFormat="1" ht="15.6" x14ac:dyDescent="0.3">
      <c r="A23" s="129"/>
      <c r="B23" s="111"/>
      <c r="C23" s="114"/>
    </row>
    <row r="24" spans="1:10" ht="19.5" customHeight="1" x14ac:dyDescent="0.3"/>
    <row r="25" spans="1:10" s="2" customFormat="1" ht="18.75" customHeight="1" x14ac:dyDescent="0.3">
      <c r="A25" s="122">
        <v>4</v>
      </c>
      <c r="B25" s="109" t="s">
        <v>73</v>
      </c>
      <c r="C25" s="125" t="s">
        <v>68</v>
      </c>
      <c r="D25" s="125" t="s">
        <v>69</v>
      </c>
      <c r="E25" s="138" t="s">
        <v>71</v>
      </c>
    </row>
    <row r="26" spans="1:10" s="69" customFormat="1" ht="20.100000000000001" customHeight="1" x14ac:dyDescent="0.3">
      <c r="A26" s="74" t="s">
        <v>81</v>
      </c>
      <c r="B26" s="121" t="s">
        <v>72</v>
      </c>
      <c r="C26" s="212"/>
      <c r="D26" s="212"/>
      <c r="E26" s="136" t="s">
        <v>112</v>
      </c>
      <c r="F26" s="98"/>
      <c r="G26" s="98"/>
      <c r="H26" s="98"/>
      <c r="I26" s="98"/>
      <c r="J26" s="98"/>
    </row>
    <row r="27" spans="1:10" s="98" customFormat="1" ht="6" customHeight="1" x14ac:dyDescent="0.3">
      <c r="A27" s="133"/>
      <c r="B27" s="134"/>
      <c r="C27" s="135"/>
      <c r="D27" s="135"/>
      <c r="E27" s="139"/>
      <c r="F27" s="71"/>
    </row>
    <row r="28" spans="1:10" s="69" customFormat="1" ht="20.100000000000001" customHeight="1" x14ac:dyDescent="0.3">
      <c r="A28" s="74" t="s">
        <v>82</v>
      </c>
      <c r="B28" s="68" t="s">
        <v>111</v>
      </c>
      <c r="C28" s="213"/>
      <c r="D28" s="210"/>
      <c r="E28" s="136" t="s">
        <v>4</v>
      </c>
    </row>
    <row r="29" spans="1:10" s="69" customFormat="1" ht="20.100000000000001" customHeight="1" x14ac:dyDescent="0.3">
      <c r="A29" s="74" t="s">
        <v>83</v>
      </c>
      <c r="B29" s="68" t="s">
        <v>40</v>
      </c>
      <c r="C29" s="213"/>
      <c r="D29" s="210"/>
      <c r="E29" s="136" t="s">
        <v>4</v>
      </c>
    </row>
    <row r="30" spans="1:10" s="69" customFormat="1" ht="20.100000000000001" customHeight="1" x14ac:dyDescent="0.3">
      <c r="A30" s="74" t="s">
        <v>84</v>
      </c>
      <c r="B30" s="68" t="s">
        <v>41</v>
      </c>
      <c r="C30" s="213"/>
      <c r="D30" s="210"/>
      <c r="E30" s="136" t="s">
        <v>4</v>
      </c>
    </row>
    <row r="31" spans="1:10" s="69" customFormat="1" ht="20.100000000000001" customHeight="1" x14ac:dyDescent="0.3">
      <c r="A31" s="74" t="s">
        <v>85</v>
      </c>
      <c r="B31" s="68" t="s">
        <v>42</v>
      </c>
      <c r="C31" s="213"/>
      <c r="D31" s="210"/>
      <c r="E31" s="136" t="s">
        <v>4</v>
      </c>
    </row>
    <row r="32" spans="1:10" s="69" customFormat="1" ht="20.100000000000001" customHeight="1" x14ac:dyDescent="0.3">
      <c r="A32" s="74" t="s">
        <v>86</v>
      </c>
      <c r="B32" s="68" t="s">
        <v>43</v>
      </c>
      <c r="C32" s="213"/>
      <c r="D32" s="210"/>
      <c r="E32" s="136" t="s">
        <v>4</v>
      </c>
    </row>
    <row r="33" spans="1:6" s="69" customFormat="1" ht="20.100000000000001" customHeight="1" x14ac:dyDescent="0.3">
      <c r="A33" s="74" t="s">
        <v>87</v>
      </c>
      <c r="B33" s="70" t="s">
        <v>44</v>
      </c>
      <c r="C33" s="213"/>
      <c r="D33" s="210"/>
      <c r="E33" s="136" t="s">
        <v>4</v>
      </c>
    </row>
    <row r="34" spans="1:6" ht="20.100000000000001" customHeight="1" x14ac:dyDescent="0.3">
      <c r="A34" s="126" t="s">
        <v>88</v>
      </c>
      <c r="B34" s="81" t="s">
        <v>131</v>
      </c>
      <c r="C34" s="118">
        <f>SUM(C28:C33)</f>
        <v>0</v>
      </c>
      <c r="D34" s="117">
        <f>SUM(D28:D33)</f>
        <v>0</v>
      </c>
      <c r="E34" s="146" t="s">
        <v>4</v>
      </c>
    </row>
    <row r="35" spans="1:6" ht="15.6" x14ac:dyDescent="0.3">
      <c r="A35" s="129"/>
      <c r="B35" s="111"/>
      <c r="C35" s="119"/>
      <c r="D35" s="120"/>
    </row>
    <row r="36" spans="1:6" ht="15.6" x14ac:dyDescent="0.3">
      <c r="B36" s="111"/>
      <c r="C36" s="119"/>
      <c r="D36" s="120"/>
    </row>
    <row r="37" spans="1:6" s="2" customFormat="1" ht="15.6" x14ac:dyDescent="0.3">
      <c r="A37" s="131">
        <v>5</v>
      </c>
      <c r="B37" s="109" t="s">
        <v>80</v>
      </c>
      <c r="C37" s="125" t="s">
        <v>68</v>
      </c>
      <c r="D37" s="125" t="s">
        <v>69</v>
      </c>
      <c r="E37" s="138" t="s">
        <v>71</v>
      </c>
    </row>
    <row r="38" spans="1:6" s="69" customFormat="1" ht="20.100000000000001" customHeight="1" x14ac:dyDescent="0.3">
      <c r="A38" s="74" t="s">
        <v>89</v>
      </c>
      <c r="B38" s="121" t="s">
        <v>60</v>
      </c>
      <c r="C38" s="212"/>
      <c r="E38" s="136" t="s">
        <v>53</v>
      </c>
    </row>
    <row r="39" spans="1:6" ht="20.100000000000001" customHeight="1" x14ac:dyDescent="0.3">
      <c r="A39" s="85" t="s">
        <v>90</v>
      </c>
      <c r="B39" s="83" t="s">
        <v>110</v>
      </c>
      <c r="C39" s="210"/>
      <c r="E39" s="137" t="s">
        <v>4</v>
      </c>
    </row>
    <row r="40" spans="1:6" ht="20.100000000000001" customHeight="1" x14ac:dyDescent="0.3">
      <c r="A40" s="132" t="s">
        <v>91</v>
      </c>
      <c r="B40" s="68" t="s">
        <v>74</v>
      </c>
      <c r="C40" s="210"/>
      <c r="D40" s="210"/>
      <c r="E40" s="145" t="s">
        <v>53</v>
      </c>
    </row>
    <row r="41" spans="1:6" ht="23.25" customHeight="1" x14ac:dyDescent="0.3">
      <c r="C41" s="3"/>
    </row>
    <row r="42" spans="1:6" x14ac:dyDescent="0.3">
      <c r="A42" s="236" t="s">
        <v>54</v>
      </c>
      <c r="B42" s="236"/>
      <c r="C42" s="236"/>
      <c r="D42" s="236"/>
      <c r="E42" s="72"/>
      <c r="F42" s="72"/>
    </row>
    <row r="43" spans="1:6" s="155" customFormat="1" x14ac:dyDescent="0.3">
      <c r="A43" s="237" t="s">
        <v>146</v>
      </c>
      <c r="B43" s="238"/>
      <c r="C43" s="238"/>
      <c r="D43" s="238"/>
      <c r="E43" s="238"/>
      <c r="F43" s="238"/>
    </row>
    <row r="44" spans="1:6" x14ac:dyDescent="0.3">
      <c r="A44" s="224"/>
      <c r="B44" s="225"/>
      <c r="C44" s="225"/>
      <c r="D44" s="225"/>
      <c r="E44" s="225"/>
      <c r="F44" s="226"/>
    </row>
    <row r="45" spans="1:6" x14ac:dyDescent="0.3">
      <c r="A45" s="227"/>
      <c r="B45" s="228"/>
      <c r="C45" s="228"/>
      <c r="D45" s="228"/>
      <c r="E45" s="228"/>
      <c r="F45" s="229"/>
    </row>
    <row r="46" spans="1:6" x14ac:dyDescent="0.3">
      <c r="A46" s="227"/>
      <c r="B46" s="228"/>
      <c r="C46" s="228"/>
      <c r="D46" s="228"/>
      <c r="E46" s="228"/>
      <c r="F46" s="229"/>
    </row>
    <row r="47" spans="1:6" x14ac:dyDescent="0.3">
      <c r="A47" s="227"/>
      <c r="B47" s="228"/>
      <c r="C47" s="228"/>
      <c r="D47" s="228"/>
      <c r="E47" s="228"/>
      <c r="F47" s="229"/>
    </row>
    <row r="48" spans="1:6" x14ac:dyDescent="0.3">
      <c r="A48" s="227"/>
      <c r="B48" s="228"/>
      <c r="C48" s="228"/>
      <c r="D48" s="228"/>
      <c r="E48" s="228"/>
      <c r="F48" s="229"/>
    </row>
    <row r="49" spans="1:6" x14ac:dyDescent="0.3">
      <c r="A49" s="227"/>
      <c r="B49" s="228"/>
      <c r="C49" s="228"/>
      <c r="D49" s="228"/>
      <c r="E49" s="228"/>
      <c r="F49" s="229"/>
    </row>
    <row r="50" spans="1:6" x14ac:dyDescent="0.3">
      <c r="A50" s="230"/>
      <c r="B50" s="231"/>
      <c r="C50" s="231"/>
      <c r="D50" s="231"/>
      <c r="E50" s="231"/>
      <c r="F50" s="232"/>
    </row>
    <row r="53" spans="1:6" x14ac:dyDescent="0.3">
      <c r="A53" s="123" t="s">
        <v>94</v>
      </c>
    </row>
    <row r="54" spans="1:6" x14ac:dyDescent="0.3">
      <c r="A54" s="156" t="s">
        <v>116</v>
      </c>
      <c r="B54" s="157"/>
      <c r="C54" s="157"/>
      <c r="D54" s="157"/>
      <c r="E54" s="157"/>
      <c r="F54" s="157"/>
    </row>
    <row r="55" spans="1:6" x14ac:dyDescent="0.3">
      <c r="A55" s="224"/>
      <c r="B55" s="225"/>
      <c r="C55" s="225"/>
      <c r="D55" s="225"/>
      <c r="E55" s="225"/>
      <c r="F55" s="226"/>
    </row>
    <row r="56" spans="1:6" x14ac:dyDescent="0.3">
      <c r="A56" s="227"/>
      <c r="B56" s="228"/>
      <c r="C56" s="228"/>
      <c r="D56" s="228"/>
      <c r="E56" s="228"/>
      <c r="F56" s="229"/>
    </row>
    <row r="57" spans="1:6" x14ac:dyDescent="0.3">
      <c r="A57" s="227"/>
      <c r="B57" s="228"/>
      <c r="C57" s="228"/>
      <c r="D57" s="228"/>
      <c r="E57" s="228"/>
      <c r="F57" s="229"/>
    </row>
    <row r="58" spans="1:6" x14ac:dyDescent="0.3">
      <c r="A58" s="227"/>
      <c r="B58" s="228"/>
      <c r="C58" s="228"/>
      <c r="D58" s="228"/>
      <c r="E58" s="228"/>
      <c r="F58" s="229"/>
    </row>
    <row r="59" spans="1:6" x14ac:dyDescent="0.3">
      <c r="A59" s="227"/>
      <c r="B59" s="228"/>
      <c r="C59" s="228"/>
      <c r="D59" s="228"/>
      <c r="E59" s="228"/>
      <c r="F59" s="229"/>
    </row>
    <row r="60" spans="1:6" x14ac:dyDescent="0.3">
      <c r="A60" s="227"/>
      <c r="B60" s="228"/>
      <c r="C60" s="228"/>
      <c r="D60" s="228"/>
      <c r="E60" s="228"/>
      <c r="F60" s="229"/>
    </row>
    <row r="61" spans="1:6" x14ac:dyDescent="0.3">
      <c r="A61" s="230"/>
      <c r="B61" s="231"/>
      <c r="C61" s="231"/>
      <c r="D61" s="231"/>
      <c r="E61" s="231"/>
      <c r="F61" s="232"/>
    </row>
  </sheetData>
  <sheetProtection algorithmName="SHA-512" hashValue="ykcBCu5Nog2Ikpxm1LqEDQ88x+4nC5PSA7tXo8NezYdQsUvwHfyu2FM29vd43A8TIikz52ifVzmEfJ1HICApzw==" saltValue="rVVBT52tepmL+MPBw9RpCg==" spinCount="100000" sheet="1" objects="1" scenarios="1"/>
  <mergeCells count="7">
    <mergeCell ref="A55:F61"/>
    <mergeCell ref="A44:F50"/>
    <mergeCell ref="A1:F1"/>
    <mergeCell ref="A2:F2"/>
    <mergeCell ref="A42:D42"/>
    <mergeCell ref="A43:F43"/>
    <mergeCell ref="A5:F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activeCell="F29" sqref="F29"/>
    </sheetView>
  </sheetViews>
  <sheetFormatPr baseColWidth="10" defaultRowHeight="14.4" x14ac:dyDescent="0.3"/>
  <cols>
    <col min="1" max="1" width="71.44140625" customWidth="1"/>
    <col min="2" max="2" width="15.33203125" customWidth="1"/>
    <col min="3" max="3" width="12.6640625" style="180" customWidth="1"/>
    <col min="4" max="4" width="22.109375" customWidth="1"/>
  </cols>
  <sheetData>
    <row r="1" spans="1:7" ht="21" x14ac:dyDescent="0.4">
      <c r="A1" s="178" t="s">
        <v>21</v>
      </c>
      <c r="B1" s="178"/>
      <c r="C1" s="178"/>
      <c r="D1" s="178"/>
      <c r="E1" s="178"/>
      <c r="F1" s="178"/>
      <c r="G1" s="178"/>
    </row>
    <row r="2" spans="1:7" ht="21" x14ac:dyDescent="0.4">
      <c r="A2" s="177" t="s">
        <v>138</v>
      </c>
      <c r="B2" s="177"/>
      <c r="C2" s="177"/>
      <c r="D2" s="177"/>
      <c r="E2" s="177"/>
      <c r="F2" s="177"/>
      <c r="G2" s="177"/>
    </row>
    <row r="3" spans="1:7" x14ac:dyDescent="0.3">
      <c r="A3" s="4"/>
      <c r="B3" s="4"/>
      <c r="C3" s="4"/>
      <c r="D3" s="4"/>
      <c r="E3" s="4"/>
      <c r="F3" s="4"/>
      <c r="G3" s="11"/>
    </row>
    <row r="4" spans="1:7" ht="18" x14ac:dyDescent="0.35">
      <c r="A4" s="185" t="s">
        <v>187</v>
      </c>
      <c r="B4" s="185"/>
      <c r="C4" s="185"/>
      <c r="D4" s="185"/>
      <c r="E4" s="185"/>
      <c r="F4" s="185"/>
      <c r="G4" s="185"/>
    </row>
    <row r="5" spans="1:7" ht="59.25" customHeight="1" x14ac:dyDescent="0.3">
      <c r="A5" s="245" t="s">
        <v>159</v>
      </c>
      <c r="B5" s="246"/>
      <c r="C5" s="246"/>
      <c r="D5" s="246"/>
      <c r="E5" s="246"/>
      <c r="F5" s="246"/>
      <c r="G5" s="246"/>
    </row>
    <row r="8" spans="1:7" ht="15.6" x14ac:dyDescent="0.3">
      <c r="A8" s="191" t="s">
        <v>148</v>
      </c>
      <c r="B8" s="247" t="s">
        <v>152</v>
      </c>
      <c r="C8" s="248"/>
      <c r="D8" s="248"/>
      <c r="E8" s="248"/>
      <c r="F8" s="248"/>
      <c r="G8" s="249"/>
    </row>
    <row r="9" spans="1:7" ht="15.6" x14ac:dyDescent="0.3">
      <c r="A9" s="191" t="s">
        <v>149</v>
      </c>
      <c r="B9" s="250" t="s">
        <v>152</v>
      </c>
      <c r="C9" s="251"/>
      <c r="D9" s="251"/>
      <c r="E9" s="251"/>
      <c r="F9" s="251"/>
      <c r="G9" s="252"/>
    </row>
    <row r="10" spans="1:7" ht="15.6" x14ac:dyDescent="0.3">
      <c r="A10" s="191" t="s">
        <v>150</v>
      </c>
      <c r="B10" s="250"/>
      <c r="C10" s="251"/>
      <c r="D10" s="251"/>
      <c r="E10" s="251"/>
      <c r="F10" s="251"/>
      <c r="G10" s="252"/>
    </row>
    <row r="11" spans="1:7" ht="15.6" x14ac:dyDescent="0.3">
      <c r="A11" s="191" t="s">
        <v>151</v>
      </c>
      <c r="B11" s="242"/>
      <c r="C11" s="243"/>
      <c r="D11" s="243"/>
      <c r="E11" s="243"/>
      <c r="F11" s="243"/>
      <c r="G11" s="244"/>
    </row>
    <row r="14" spans="1:7" ht="28.8" x14ac:dyDescent="0.3">
      <c r="A14" s="188" t="s">
        <v>147</v>
      </c>
      <c r="B14" s="189" t="s">
        <v>155</v>
      </c>
    </row>
    <row r="15" spans="1:7" ht="30" customHeight="1" x14ac:dyDescent="0.3">
      <c r="A15" s="192" t="s">
        <v>161</v>
      </c>
      <c r="B15" s="214"/>
      <c r="C15" s="190"/>
    </row>
    <row r="16" spans="1:7" ht="17.100000000000001" customHeight="1" x14ac:dyDescent="0.3">
      <c r="A16" s="193" t="s">
        <v>157</v>
      </c>
      <c r="B16" s="215"/>
      <c r="C16" s="190"/>
    </row>
    <row r="17" spans="1:4" ht="17.100000000000001" customHeight="1" x14ac:dyDescent="0.3">
      <c r="A17" s="194" t="s">
        <v>158</v>
      </c>
      <c r="B17" s="214"/>
    </row>
    <row r="18" spans="1:4" x14ac:dyDescent="0.3">
      <c r="A18" s="184"/>
      <c r="B18" s="180"/>
    </row>
    <row r="19" spans="1:4" x14ac:dyDescent="0.3">
      <c r="A19" s="184"/>
      <c r="B19" s="195" t="s">
        <v>156</v>
      </c>
      <c r="C19" s="195" t="s">
        <v>154</v>
      </c>
    </row>
    <row r="20" spans="1:4" ht="30" customHeight="1" x14ac:dyDescent="0.3">
      <c r="A20" s="192" t="s">
        <v>160</v>
      </c>
      <c r="B20" s="214"/>
      <c r="C20" s="214"/>
    </row>
    <row r="21" spans="1:4" ht="30" customHeight="1" x14ac:dyDescent="0.3">
      <c r="A21" s="192" t="s">
        <v>184</v>
      </c>
      <c r="B21" s="216"/>
      <c r="C21" s="214"/>
    </row>
    <row r="22" spans="1:4" x14ac:dyDescent="0.3">
      <c r="B22" s="187"/>
      <c r="D22" t="s">
        <v>152</v>
      </c>
    </row>
    <row r="23" spans="1:4" x14ac:dyDescent="0.3">
      <c r="A23" s="181"/>
      <c r="B23" s="187"/>
    </row>
    <row r="24" spans="1:4" x14ac:dyDescent="0.3">
      <c r="A24" s="182"/>
      <c r="B24" s="186"/>
    </row>
    <row r="25" spans="1:4" x14ac:dyDescent="0.3">
      <c r="A25" s="182"/>
      <c r="B25" s="186"/>
    </row>
    <row r="26" spans="1:4" x14ac:dyDescent="0.3">
      <c r="A26" s="182"/>
      <c r="B26" s="186"/>
    </row>
    <row r="27" spans="1:4" x14ac:dyDescent="0.3">
      <c r="A27" s="182"/>
      <c r="B27" s="186"/>
    </row>
    <row r="28" spans="1:4" x14ac:dyDescent="0.3">
      <c r="A28" s="182"/>
      <c r="B28" s="186"/>
    </row>
    <row r="29" spans="1:4" x14ac:dyDescent="0.3">
      <c r="B29" s="181"/>
    </row>
    <row r="30" spans="1:4" x14ac:dyDescent="0.3">
      <c r="B30" s="181"/>
    </row>
    <row r="31" spans="1:4" x14ac:dyDescent="0.3">
      <c r="B31" s="181"/>
    </row>
    <row r="32" spans="1:4" x14ac:dyDescent="0.3">
      <c r="B32" s="181"/>
    </row>
    <row r="33" spans="2:2" x14ac:dyDescent="0.3">
      <c r="B33" s="181"/>
    </row>
  </sheetData>
  <sheetProtection algorithmName="SHA-512" hashValue="dyKZwiQA02E2UVW7b+2DUPe8nvqjEXdQMfKGaIycj9pLVgxrhzBUKEnlRSj6gvBLGUqUL9UFLbCjtv4J/hSBeQ==" saltValue="nZl1GJKULf3jQXYwyloGKA==" spinCount="100000" sheet="1" objects="1" scenarios="1"/>
  <mergeCells count="5">
    <mergeCell ref="B11:G11"/>
    <mergeCell ref="A5:G5"/>
    <mergeCell ref="B8:G8"/>
    <mergeCell ref="B9:G9"/>
    <mergeCell ref="B10:G10"/>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8"/>
  <sheetViews>
    <sheetView showGridLines="0" tabSelected="1" workbookViewId="0">
      <selection activeCell="I32" sqref="I32"/>
    </sheetView>
  </sheetViews>
  <sheetFormatPr baseColWidth="10" defaultRowHeight="14.4" x14ac:dyDescent="0.3"/>
  <cols>
    <col min="1" max="1" width="23.6640625" customWidth="1"/>
    <col min="2" max="2" width="19" customWidth="1"/>
    <col min="4" max="4" width="13.109375" customWidth="1"/>
    <col min="5" max="5" width="10.109375" customWidth="1"/>
    <col min="12" max="12" width="5.5546875" customWidth="1"/>
    <col min="13" max="13" width="19.109375" customWidth="1"/>
    <col min="14" max="14" width="18.6640625" customWidth="1"/>
    <col min="15" max="15" width="8.88671875" customWidth="1"/>
    <col min="16" max="17" width="0" hidden="1" customWidth="1"/>
  </cols>
  <sheetData>
    <row r="1" spans="1:17" ht="21" x14ac:dyDescent="0.4">
      <c r="A1" s="158" t="s">
        <v>21</v>
      </c>
      <c r="B1" s="167"/>
      <c r="C1" s="158"/>
      <c r="D1" s="158"/>
      <c r="E1" s="158"/>
      <c r="F1" s="158"/>
      <c r="G1" s="158"/>
      <c r="H1" s="158"/>
      <c r="I1" s="158"/>
      <c r="J1" s="158"/>
      <c r="K1" s="158"/>
      <c r="L1" s="158"/>
      <c r="M1" s="158"/>
      <c r="N1" s="158"/>
    </row>
    <row r="2" spans="1:17" ht="21" x14ac:dyDescent="0.4">
      <c r="A2" s="218" t="s">
        <v>95</v>
      </c>
      <c r="B2" s="218"/>
      <c r="C2" s="218"/>
      <c r="D2" s="218"/>
      <c r="E2" s="218"/>
      <c r="F2" s="218"/>
      <c r="G2" s="218"/>
      <c r="H2" s="218"/>
      <c r="I2" s="218"/>
      <c r="J2" s="218"/>
      <c r="K2" s="218"/>
      <c r="L2" s="218"/>
      <c r="M2" s="218"/>
      <c r="N2" s="218"/>
    </row>
    <row r="3" spans="1:17" ht="9" customHeight="1" x14ac:dyDescent="0.3">
      <c r="A3" s="4"/>
      <c r="B3" s="4"/>
      <c r="C3" s="4"/>
      <c r="D3" s="4"/>
      <c r="E3" s="4"/>
      <c r="F3" s="4"/>
      <c r="G3" s="11"/>
    </row>
    <row r="4" spans="1:17" ht="18" x14ac:dyDescent="0.35">
      <c r="A4" s="219" t="s">
        <v>139</v>
      </c>
      <c r="B4" s="219"/>
      <c r="C4" s="219"/>
      <c r="D4" s="219"/>
      <c r="E4" s="219"/>
      <c r="F4" s="219"/>
      <c r="G4" s="219"/>
      <c r="H4" s="219"/>
      <c r="I4" s="219"/>
      <c r="J4" s="219"/>
      <c r="K4" s="219"/>
      <c r="L4" s="219"/>
      <c r="M4" s="219"/>
      <c r="N4" s="219"/>
    </row>
    <row r="5" spans="1:17" ht="9" customHeight="1" x14ac:dyDescent="0.35">
      <c r="A5" s="172"/>
      <c r="B5" s="172"/>
      <c r="C5" s="172"/>
      <c r="D5" s="172"/>
      <c r="E5" s="172"/>
      <c r="F5" s="172"/>
      <c r="G5" s="172"/>
      <c r="H5" s="172"/>
      <c r="I5" s="172"/>
      <c r="J5" s="172"/>
      <c r="K5" s="172"/>
      <c r="L5" s="173"/>
      <c r="M5" s="172"/>
      <c r="N5" s="172"/>
    </row>
    <row r="6" spans="1:17" ht="15" customHeight="1" x14ac:dyDescent="0.3">
      <c r="A6" s="89" t="s">
        <v>62</v>
      </c>
      <c r="B6" s="89"/>
      <c r="C6" s="89"/>
      <c r="D6" s="89"/>
      <c r="E6" s="89"/>
      <c r="F6" s="89"/>
      <c r="G6" s="90"/>
      <c r="H6" s="90"/>
      <c r="I6" s="89"/>
      <c r="J6" s="89"/>
      <c r="K6" s="90"/>
      <c r="M6" s="255" t="s">
        <v>109</v>
      </c>
      <c r="N6" s="256"/>
      <c r="O6" s="152"/>
    </row>
    <row r="7" spans="1:17" s="93" customFormat="1" ht="31.8" thickBot="1" x14ac:dyDescent="0.35">
      <c r="A7" s="91" t="s">
        <v>108</v>
      </c>
      <c r="B7" s="91" t="s">
        <v>63</v>
      </c>
      <c r="C7" s="92" t="s">
        <v>2</v>
      </c>
      <c r="D7" s="92" t="s">
        <v>121</v>
      </c>
      <c r="E7" s="92" t="s">
        <v>122</v>
      </c>
      <c r="F7" s="92" t="s">
        <v>127</v>
      </c>
      <c r="G7" s="92" t="s">
        <v>128</v>
      </c>
      <c r="H7" s="92" t="s">
        <v>123</v>
      </c>
      <c r="I7" s="92" t="s">
        <v>124</v>
      </c>
      <c r="J7" s="92" t="s">
        <v>125</v>
      </c>
      <c r="K7" s="92" t="s">
        <v>126</v>
      </c>
      <c r="L7" s="159"/>
      <c r="M7" s="92" t="s">
        <v>129</v>
      </c>
      <c r="N7" s="92" t="s">
        <v>130</v>
      </c>
      <c r="O7" s="151"/>
      <c r="P7" s="154"/>
      <c r="Q7" s="154"/>
    </row>
    <row r="8" spans="1:17" x14ac:dyDescent="0.3">
      <c r="A8" t="s">
        <v>9</v>
      </c>
      <c r="B8" t="s">
        <v>97</v>
      </c>
      <c r="C8" s="95">
        <v>0.25</v>
      </c>
      <c r="D8">
        <v>1350</v>
      </c>
      <c r="E8">
        <v>1350</v>
      </c>
      <c r="F8" s="94">
        <v>1332</v>
      </c>
      <c r="G8" s="96">
        <v>1552</v>
      </c>
      <c r="H8" s="96">
        <f>D8*C8</f>
        <v>337.5</v>
      </c>
      <c r="I8" s="104">
        <f t="shared" ref="I8:I18" si="0">E8*C8</f>
        <v>337.5</v>
      </c>
      <c r="J8" s="96">
        <f t="shared" ref="J8:J18" si="1">F8*C8</f>
        <v>333</v>
      </c>
      <c r="K8" s="96">
        <f t="shared" ref="K8:K18" si="2">C8*G8</f>
        <v>388</v>
      </c>
      <c r="M8" s="148">
        <f>AVERAGE(F8,G8)</f>
        <v>1442</v>
      </c>
      <c r="N8" s="148">
        <f>M8</f>
        <v>1442</v>
      </c>
      <c r="O8" s="148"/>
      <c r="P8" s="97">
        <f>AVERAGE(J8,K8)</f>
        <v>360.5</v>
      </c>
      <c r="Q8" s="97">
        <f>AVERAGE(J8,K8)</f>
        <v>360.5</v>
      </c>
    </row>
    <row r="9" spans="1:17" x14ac:dyDescent="0.3">
      <c r="A9" t="s">
        <v>14</v>
      </c>
      <c r="B9" t="s">
        <v>98</v>
      </c>
      <c r="C9" s="95">
        <v>0.2</v>
      </c>
      <c r="E9">
        <v>300</v>
      </c>
      <c r="F9" s="94">
        <v>292</v>
      </c>
      <c r="G9" s="96">
        <v>292</v>
      </c>
      <c r="H9" s="96">
        <f t="shared" ref="H9:H18" si="3">D9*C9</f>
        <v>0</v>
      </c>
      <c r="I9" s="104">
        <f t="shared" si="0"/>
        <v>60</v>
      </c>
      <c r="J9" s="96">
        <f t="shared" si="1"/>
        <v>58.400000000000006</v>
      </c>
      <c r="K9" s="96">
        <f t="shared" si="2"/>
        <v>58.400000000000006</v>
      </c>
      <c r="M9" s="148">
        <f t="shared" ref="M9:M18" si="4">AVERAGE(F9,G9)</f>
        <v>292</v>
      </c>
      <c r="N9" s="148">
        <f t="shared" ref="N9:N18" si="5">M9</f>
        <v>292</v>
      </c>
      <c r="O9" s="148"/>
      <c r="P9" s="97">
        <f t="shared" ref="P9:P18" si="6">AVERAGE(J9,K9)</f>
        <v>58.400000000000006</v>
      </c>
      <c r="Q9" s="97">
        <f>AVERAGE(J9,K9)</f>
        <v>58.400000000000006</v>
      </c>
    </row>
    <row r="10" spans="1:17" x14ac:dyDescent="0.3">
      <c r="A10" s="253" t="s">
        <v>10</v>
      </c>
      <c r="B10" t="s">
        <v>99</v>
      </c>
      <c r="C10" s="95">
        <v>0.22600000000000001</v>
      </c>
      <c r="E10">
        <v>900</v>
      </c>
      <c r="F10" s="94">
        <v>942</v>
      </c>
      <c r="G10" s="96">
        <v>1244</v>
      </c>
      <c r="H10" s="96">
        <f t="shared" si="3"/>
        <v>0</v>
      </c>
      <c r="I10" s="104">
        <f t="shared" si="0"/>
        <v>203.4</v>
      </c>
      <c r="J10" s="96">
        <f t="shared" si="1"/>
        <v>212.892</v>
      </c>
      <c r="K10" s="96">
        <f t="shared" si="2"/>
        <v>281.14400000000001</v>
      </c>
      <c r="M10" s="148">
        <f t="shared" si="4"/>
        <v>1093</v>
      </c>
      <c r="N10" s="148">
        <f t="shared" si="5"/>
        <v>1093</v>
      </c>
      <c r="O10" s="148"/>
      <c r="P10" s="97">
        <f t="shared" si="6"/>
        <v>247.018</v>
      </c>
      <c r="Q10" s="97">
        <f>AVERAGE(J10,K10)</f>
        <v>247.018</v>
      </c>
    </row>
    <row r="11" spans="1:17" x14ac:dyDescent="0.3">
      <c r="A11" s="253"/>
      <c r="B11" t="s">
        <v>100</v>
      </c>
      <c r="C11" s="95">
        <v>0.26</v>
      </c>
      <c r="D11">
        <v>1350</v>
      </c>
      <c r="E11">
        <v>1350</v>
      </c>
      <c r="F11" s="94">
        <v>1414</v>
      </c>
      <c r="G11" s="96">
        <v>1866</v>
      </c>
      <c r="H11" s="96">
        <f t="shared" si="3"/>
        <v>351</v>
      </c>
      <c r="I11" s="104">
        <f t="shared" si="0"/>
        <v>351</v>
      </c>
      <c r="J11" s="96">
        <f t="shared" si="1"/>
        <v>367.64</v>
      </c>
      <c r="K11" s="96">
        <f t="shared" si="2"/>
        <v>485.16</v>
      </c>
      <c r="M11" s="148">
        <f t="shared" si="4"/>
        <v>1640</v>
      </c>
      <c r="N11" s="148"/>
      <c r="O11" s="148"/>
      <c r="P11" s="97">
        <f t="shared" si="6"/>
        <v>426.4</v>
      </c>
      <c r="Q11" s="97"/>
    </row>
    <row r="12" spans="1:17" x14ac:dyDescent="0.3">
      <c r="A12" s="69" t="s">
        <v>66</v>
      </c>
      <c r="B12" t="s">
        <v>101</v>
      </c>
      <c r="C12" s="95">
        <v>0.252</v>
      </c>
      <c r="E12" s="104">
        <v>16010</v>
      </c>
      <c r="F12" s="94">
        <v>16761</v>
      </c>
      <c r="G12" s="96">
        <v>18764</v>
      </c>
      <c r="H12" s="96">
        <f t="shared" si="3"/>
        <v>0</v>
      </c>
      <c r="I12" s="104">
        <f t="shared" si="0"/>
        <v>4034.52</v>
      </c>
      <c r="J12" s="96">
        <f t="shared" si="1"/>
        <v>4223.7719999999999</v>
      </c>
      <c r="K12" s="96">
        <f t="shared" si="2"/>
        <v>4728.5280000000002</v>
      </c>
      <c r="M12" s="148">
        <f t="shared" si="4"/>
        <v>17762.5</v>
      </c>
      <c r="N12" s="148">
        <f t="shared" si="5"/>
        <v>17762.5</v>
      </c>
      <c r="O12" s="148"/>
      <c r="P12" s="97">
        <f t="shared" si="6"/>
        <v>4476.1499999999996</v>
      </c>
      <c r="Q12" s="97">
        <f>AVERAGE(J12,K12)</f>
        <v>4476.1499999999996</v>
      </c>
    </row>
    <row r="13" spans="1:17" x14ac:dyDescent="0.3">
      <c r="A13" s="69" t="s">
        <v>65</v>
      </c>
      <c r="B13" t="s">
        <v>102</v>
      </c>
      <c r="C13" s="95">
        <v>0.216</v>
      </c>
      <c r="D13">
        <v>650</v>
      </c>
      <c r="E13">
        <v>650</v>
      </c>
      <c r="F13" s="175">
        <v>655</v>
      </c>
      <c r="G13" s="96">
        <v>705</v>
      </c>
      <c r="H13" s="96">
        <f t="shared" si="3"/>
        <v>140.4</v>
      </c>
      <c r="I13" s="104">
        <f t="shared" si="0"/>
        <v>140.4</v>
      </c>
      <c r="J13" s="96">
        <f t="shared" si="1"/>
        <v>141.47999999999999</v>
      </c>
      <c r="K13" s="96">
        <f t="shared" si="2"/>
        <v>152.28</v>
      </c>
      <c r="M13" s="148">
        <f t="shared" si="4"/>
        <v>680</v>
      </c>
      <c r="N13" s="148">
        <f t="shared" si="5"/>
        <v>680</v>
      </c>
      <c r="O13" s="148"/>
      <c r="P13" s="97">
        <f t="shared" si="6"/>
        <v>146.88</v>
      </c>
      <c r="Q13" s="97">
        <f>AVERAGE(J13,K13)</f>
        <v>146.88</v>
      </c>
    </row>
    <row r="14" spans="1:17" x14ac:dyDescent="0.3">
      <c r="A14" s="69" t="s">
        <v>66</v>
      </c>
      <c r="B14" t="s">
        <v>103</v>
      </c>
      <c r="C14" s="95">
        <v>0.23</v>
      </c>
      <c r="D14">
        <v>200</v>
      </c>
      <c r="E14">
        <v>200</v>
      </c>
      <c r="F14" s="94">
        <v>200</v>
      </c>
      <c r="G14" s="96">
        <v>200</v>
      </c>
      <c r="H14" s="96">
        <f t="shared" si="3"/>
        <v>46</v>
      </c>
      <c r="I14" s="104">
        <f t="shared" si="0"/>
        <v>46</v>
      </c>
      <c r="J14" s="96">
        <f t="shared" si="1"/>
        <v>46</v>
      </c>
      <c r="K14" s="96">
        <f t="shared" si="2"/>
        <v>46</v>
      </c>
      <c r="M14" s="148">
        <f t="shared" si="4"/>
        <v>200</v>
      </c>
      <c r="N14" s="148">
        <f t="shared" si="5"/>
        <v>200</v>
      </c>
      <c r="O14" s="148"/>
      <c r="P14" s="97">
        <f t="shared" si="6"/>
        <v>46</v>
      </c>
      <c r="Q14" s="97">
        <f>AVERAGE(J14,K14)</f>
        <v>46</v>
      </c>
    </row>
    <row r="15" spans="1:17" x14ac:dyDescent="0.3">
      <c r="A15" s="69" t="s">
        <v>8</v>
      </c>
      <c r="B15" t="s">
        <v>104</v>
      </c>
      <c r="C15" s="95">
        <v>0.25</v>
      </c>
      <c r="D15">
        <v>3000</v>
      </c>
      <c r="E15">
        <v>3000</v>
      </c>
      <c r="F15" s="94">
        <v>3105</v>
      </c>
      <c r="G15" s="96">
        <v>4005</v>
      </c>
      <c r="H15" s="96">
        <f t="shared" si="3"/>
        <v>750</v>
      </c>
      <c r="I15" s="104">
        <f t="shared" si="0"/>
        <v>750</v>
      </c>
      <c r="J15" s="96">
        <f t="shared" si="1"/>
        <v>776.25</v>
      </c>
      <c r="K15" s="96">
        <f t="shared" si="2"/>
        <v>1001.25</v>
      </c>
      <c r="M15" s="148">
        <f t="shared" si="4"/>
        <v>3555</v>
      </c>
      <c r="N15" s="148"/>
      <c r="O15" s="148"/>
      <c r="P15" s="97">
        <f t="shared" si="6"/>
        <v>888.75</v>
      </c>
      <c r="Q15" s="97"/>
    </row>
    <row r="16" spans="1:17" x14ac:dyDescent="0.3">
      <c r="A16" s="69"/>
      <c r="B16" t="s">
        <v>105</v>
      </c>
      <c r="C16" s="95">
        <v>0.23</v>
      </c>
      <c r="D16">
        <v>400</v>
      </c>
      <c r="E16">
        <v>400</v>
      </c>
      <c r="F16" s="94">
        <v>414</v>
      </c>
      <c r="G16" s="96">
        <v>451</v>
      </c>
      <c r="H16" s="96">
        <f t="shared" si="3"/>
        <v>92</v>
      </c>
      <c r="I16" s="104">
        <f t="shared" si="0"/>
        <v>92</v>
      </c>
      <c r="J16" s="96">
        <f t="shared" si="1"/>
        <v>95.22</v>
      </c>
      <c r="K16" s="96">
        <f t="shared" si="2"/>
        <v>103.73</v>
      </c>
      <c r="M16" s="148">
        <f t="shared" si="4"/>
        <v>432.5</v>
      </c>
      <c r="N16" s="148"/>
      <c r="O16" s="148"/>
      <c r="P16" s="97">
        <f t="shared" si="6"/>
        <v>99.474999999999994</v>
      </c>
      <c r="Q16" s="97"/>
    </row>
    <row r="17" spans="1:17" x14ac:dyDescent="0.3">
      <c r="A17" s="253" t="s">
        <v>7</v>
      </c>
      <c r="B17" t="s">
        <v>106</v>
      </c>
      <c r="C17" s="95">
        <v>0.254</v>
      </c>
      <c r="D17">
        <v>2100</v>
      </c>
      <c r="E17">
        <v>1200</v>
      </c>
      <c r="F17" s="94">
        <v>2279</v>
      </c>
      <c r="G17" s="96">
        <v>2551</v>
      </c>
      <c r="H17" s="96">
        <f t="shared" si="3"/>
        <v>533.4</v>
      </c>
      <c r="I17" s="104">
        <f t="shared" si="0"/>
        <v>304.8</v>
      </c>
      <c r="J17" s="96">
        <f t="shared" si="1"/>
        <v>578.86599999999999</v>
      </c>
      <c r="K17" s="96">
        <f t="shared" si="2"/>
        <v>647.95400000000006</v>
      </c>
      <c r="M17" s="148">
        <f t="shared" si="4"/>
        <v>2415</v>
      </c>
      <c r="N17" s="148">
        <f t="shared" si="5"/>
        <v>2415</v>
      </c>
      <c r="O17" s="148"/>
      <c r="P17" s="97">
        <f t="shared" si="6"/>
        <v>613.41000000000008</v>
      </c>
      <c r="Q17" s="97">
        <f>AVERAGE(J17,K17)</f>
        <v>613.41000000000008</v>
      </c>
    </row>
    <row r="18" spans="1:17" x14ac:dyDescent="0.3">
      <c r="A18" s="254"/>
      <c r="B18" s="1" t="s">
        <v>107</v>
      </c>
      <c r="C18" s="101">
        <v>0.17899999999999999</v>
      </c>
      <c r="D18" s="1">
        <v>150</v>
      </c>
      <c r="E18" s="1">
        <v>150</v>
      </c>
      <c r="F18" s="100">
        <v>150</v>
      </c>
      <c r="G18" s="100">
        <v>150</v>
      </c>
      <c r="H18" s="100">
        <f t="shared" si="3"/>
        <v>26.849999999999998</v>
      </c>
      <c r="I18" s="105">
        <f t="shared" si="0"/>
        <v>26.849999999999998</v>
      </c>
      <c r="J18" s="100">
        <f t="shared" si="1"/>
        <v>26.849999999999998</v>
      </c>
      <c r="K18" s="100">
        <f t="shared" si="2"/>
        <v>26.849999999999998</v>
      </c>
      <c r="M18" s="149">
        <f t="shared" si="4"/>
        <v>150</v>
      </c>
      <c r="N18" s="149">
        <f t="shared" si="5"/>
        <v>150</v>
      </c>
      <c r="O18" s="153"/>
      <c r="P18" s="147">
        <f t="shared" si="6"/>
        <v>26.849999999999998</v>
      </c>
      <c r="Q18" s="147">
        <f>AVERAGE(J18,K18)</f>
        <v>26.849999999999998</v>
      </c>
    </row>
    <row r="19" spans="1:17" s="2" customFormat="1" x14ac:dyDescent="0.3">
      <c r="A19" s="2" t="s">
        <v>64</v>
      </c>
      <c r="C19" s="103">
        <f>J19/F19</f>
        <v>0.24906948881789137</v>
      </c>
      <c r="D19" s="102">
        <f t="shared" ref="D19:K19" si="7">SUM(D8:D18)</f>
        <v>9200</v>
      </c>
      <c r="E19" s="102">
        <f t="shared" si="7"/>
        <v>25510</v>
      </c>
      <c r="F19" s="176">
        <f t="shared" si="7"/>
        <v>27544</v>
      </c>
      <c r="G19" s="102">
        <f t="shared" si="7"/>
        <v>31780</v>
      </c>
      <c r="H19" s="102">
        <f t="shared" si="7"/>
        <v>2277.15</v>
      </c>
      <c r="I19" s="102">
        <f t="shared" si="7"/>
        <v>6346.47</v>
      </c>
      <c r="J19" s="102">
        <f t="shared" si="7"/>
        <v>6860.37</v>
      </c>
      <c r="K19" s="102">
        <f t="shared" si="7"/>
        <v>7919.2959999999994</v>
      </c>
      <c r="M19" s="150">
        <f>SUM(M8:M18)</f>
        <v>29662</v>
      </c>
      <c r="N19" s="150">
        <f>SUM(N8:N18)</f>
        <v>24034.5</v>
      </c>
      <c r="O19" s="150"/>
      <c r="P19" s="102">
        <f>SUM(P8:P18)</f>
        <v>7389.8330000000005</v>
      </c>
      <c r="Q19" s="102">
        <f>SUM(Q8:Q18)</f>
        <v>5975.2079999999996</v>
      </c>
    </row>
    <row r="20" spans="1:17" x14ac:dyDescent="0.3">
      <c r="C20" s="4"/>
      <c r="D20" s="4"/>
      <c r="E20" s="4"/>
      <c r="P20" s="103">
        <f>P19/M19</f>
        <v>0.24913468410761244</v>
      </c>
      <c r="Q20" s="103">
        <f>Q19/N19</f>
        <v>0.24860962366598013</v>
      </c>
    </row>
    <row r="21" spans="1:17" x14ac:dyDescent="0.3">
      <c r="C21" s="4"/>
      <c r="D21" s="4"/>
      <c r="E21" s="4"/>
    </row>
    <row r="48" spans="2:2" x14ac:dyDescent="0.3">
      <c r="B48" t="str">
        <f>Grunnlagsdata!A4</f>
        <v xml:space="preserve">Vedlegg 2: Grunnlagsdata </v>
      </c>
    </row>
  </sheetData>
  <sheetProtection algorithmName="SHA-512" hashValue="ltn23SsKqx5u6s2t7Bly6fS3aYy2UylOZ1nliBKl27qt9Us4YsGP/5X+ZpCiaiPuC8WhY0d8Dnf0AdAbxmvbXg==" saltValue="rVo4kVt0+37IpMAmyByz9A==" spinCount="100000" sheet="1" objects="1" scenarios="1"/>
  <mergeCells count="7">
    <mergeCell ref="A10:A11"/>
    <mergeCell ref="A17:A18"/>
    <mergeCell ref="M6:N6"/>
    <mergeCell ref="A2:G2"/>
    <mergeCell ref="A4:G4"/>
    <mergeCell ref="H2:N2"/>
    <mergeCell ref="H4:N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d dokument (tomt)" ma:contentTypeID="0x01010072470E02484BD44BA0F9CF61467232FC" ma:contentTypeVersion="3" ma:contentTypeDescription="Opprett et nytt dokument." ma:contentTypeScope="" ma:versionID="03594665a38359fd543fd2d3f85c8e29">
  <xsd:schema xmlns:xsd="http://www.w3.org/2001/XMLSchema" xmlns:xs="http://www.w3.org/2001/XMLSchema" xmlns:p="http://schemas.microsoft.com/office/2006/metadata/properties" xmlns:ns2="53bcc6ff-0d07-4dca-afe5-ed43bd47d189" targetNamespace="http://schemas.microsoft.com/office/2006/metadata/properties" ma:root="true" ma:fieldsID="7dab8e7a266448aa18c1064c8d268b3b" ns2:_="">
    <xsd:import namespace="53bcc6ff-0d07-4dca-afe5-ed43bd47d18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cc6ff-0d07-4dca-afe5-ed43bd47d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holdstype"/>
        <xsd:element ref="dc:title" minOccurs="0" maxOccurs="1" ma:index="3"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25F993-1540-4CD6-863C-3BE0DDF37CAE}">
  <ds:schemaRefs>
    <ds:schemaRef ds:uri="http://purl.org/dc/elements/1.1/"/>
    <ds:schemaRef ds:uri="53bcc6ff-0d07-4dca-afe5-ed43bd47d189"/>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C07DC4A-AB9A-4C0C-95CF-D9940D056345}">
  <ds:schemaRefs>
    <ds:schemaRef ds:uri="http://schemas.microsoft.com/sharepoint/v3/contenttype/forms"/>
  </ds:schemaRefs>
</ds:datastoreItem>
</file>

<file path=customXml/itemProps3.xml><?xml version="1.0" encoding="utf-8"?>
<ds:datastoreItem xmlns:ds="http://schemas.openxmlformats.org/officeDocument/2006/customXml" ds:itemID="{2B138C90-149A-41B7-B6A9-CB9F64789D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cc6ff-0d07-4dca-afe5-ed43bd47d1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Priser</vt:lpstr>
      <vt:lpstr>Prinsipper for prising</vt:lpstr>
      <vt:lpstr>Anvendelse biorest</vt:lpstr>
      <vt:lpstr>Tilbudsskjema annet </vt:lpstr>
      <vt:lpstr>Grunnlagsdata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Pris- og tilbudsskjema v1</dc:title>
  <dc:creator>Jarle Marthinsen</dc:creator>
  <cp:lastModifiedBy>Cecilie Møller Endresen</cp:lastModifiedBy>
  <cp:lastPrinted>2020-10-05T13:42:11Z</cp:lastPrinted>
  <dcterms:created xsi:type="dcterms:W3CDTF">2020-08-05T12:51:25Z</dcterms:created>
  <dcterms:modified xsi:type="dcterms:W3CDTF">2021-02-01T07:00:14Z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0x01010072470E02484BD44BA0F9CF61467232FC</vt:lpwstr>
  </property>
  <property fmtid="{D5CDD505-2E9C-101B-9397-08002B2CF9AE}" pid="3" name="Order">
    <vt:r8>12100</vt:r8>
  </property>
</Properties>
</file>